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3. CUSC Modifications/CMP315 &amp; 375/8. Workgroup Report/"/>
    </mc:Choice>
  </mc:AlternateContent>
  <xr:revisionPtr revIDLastSave="80" documentId="13_ncr:1_{077E69B5-F45F-4E68-A7EA-C73AD01E53A8}" xr6:coauthVersionLast="47" xr6:coauthVersionMax="47" xr10:uidLastSave="{B1F829BD-4FAF-47EA-BB11-5DF9A85651D5}"/>
  <bookViews>
    <workbookView xWindow="-110" yWindow="-110" windowWidth="19420" windowHeight="12420" activeTab="2" xr2:uid="{E717A359-AA59-4341-A85A-32D77480103A}"/>
  </bookViews>
  <sheets>
    <sheet name="Weighting" sheetId="1" r:id="rId1"/>
    <sheet name="Smoothing Analysis" sheetId="3" r:id="rId2"/>
    <sheet name="Smoothing illustrated" sheetId="4" r:id="rId3"/>
  </sheets>
  <externalReferences>
    <externalReference r:id="rId4"/>
  </externalReferences>
  <definedNames>
    <definedName name="Assumed_Asset_Life__years">#REF!</definedName>
    <definedName name="Inflation">#REF!</definedName>
    <definedName name="MEA_Cost">#REF!</definedName>
    <definedName name="Overheads">[1]Constants!$C$3</definedName>
    <definedName name="Smooth_New">#REF!</definedName>
    <definedName name="WACC">[1]Constants!$C$2</definedName>
    <definedName name="Yr0_Inflation">#REF!</definedName>
    <definedName name="Yr1_Inflation">#REF!</definedName>
    <definedName name="Yr2_Inflation">#REF!</definedName>
    <definedName name="Yr3_Inflation">#REF!</definedName>
    <definedName name="Yr4_Inflation">#REF!</definedName>
    <definedName name="Yr6_Infla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A11" i="4"/>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B11" i="4"/>
  <c r="C11" i="4" s="1"/>
  <c r="E5" i="1"/>
  <c r="F5" i="1"/>
  <c r="G5" i="1"/>
  <c r="G6" i="1" s="1"/>
  <c r="H5" i="1"/>
  <c r="I5" i="1"/>
  <c r="I6" i="1" s="1"/>
  <c r="J5" i="1"/>
  <c r="J6" i="1" s="1"/>
  <c r="K5" i="1"/>
  <c r="L5" i="1"/>
  <c r="L6" i="1" s="1"/>
  <c r="M5" i="1"/>
  <c r="D5" i="1"/>
  <c r="C5" i="1"/>
  <c r="B12" i="4" l="1"/>
  <c r="H6" i="1"/>
  <c r="K6" i="1"/>
  <c r="L7" i="1" s="1"/>
  <c r="U5" i="1"/>
  <c r="J7" i="1"/>
  <c r="M6" i="1"/>
  <c r="M7" i="1" s="1"/>
  <c r="E6" i="1"/>
  <c r="I7" i="1"/>
  <c r="H7" i="1"/>
  <c r="D6" i="1"/>
  <c r="C6" i="1"/>
  <c r="N6" i="1"/>
  <c r="F6" i="1"/>
  <c r="B13" i="4" l="1"/>
  <c r="C12" i="4"/>
  <c r="M8" i="1"/>
  <c r="K7" i="1"/>
  <c r="L8" i="1" s="1"/>
  <c r="C7" i="1"/>
  <c r="U6" i="1"/>
  <c r="F7" i="1"/>
  <c r="G7" i="1"/>
  <c r="G8" i="1" s="1"/>
  <c r="I8" i="1"/>
  <c r="O7" i="1"/>
  <c r="N7" i="1"/>
  <c r="N8" i="1" s="1"/>
  <c r="N9" i="1" s="1"/>
  <c r="D7" i="1"/>
  <c r="D8" i="1" s="1"/>
  <c r="J8" i="1"/>
  <c r="E7" i="1"/>
  <c r="B14" i="4" l="1"/>
  <c r="C13" i="4"/>
  <c r="M9" i="1"/>
  <c r="N10" i="1"/>
  <c r="K8" i="1"/>
  <c r="K9" i="1" s="1"/>
  <c r="H8" i="1"/>
  <c r="H9" i="1" s="1"/>
  <c r="E8" i="1"/>
  <c r="E9" i="1" s="1"/>
  <c r="C8" i="1"/>
  <c r="U7" i="1"/>
  <c r="F8" i="1"/>
  <c r="J9" i="1"/>
  <c r="O8" i="1"/>
  <c r="O9" i="1" s="1"/>
  <c r="O10" i="1" s="1"/>
  <c r="O11" i="1" s="1"/>
  <c r="P8" i="1"/>
  <c r="C14" i="4" l="1"/>
  <c r="B15" i="4"/>
  <c r="I9" i="1"/>
  <c r="I10" i="1" s="1"/>
  <c r="L9" i="1"/>
  <c r="C9" i="1"/>
  <c r="U8" i="1"/>
  <c r="D9" i="1"/>
  <c r="E10" i="1" s="1"/>
  <c r="P9" i="1"/>
  <c r="P10" i="1" s="1"/>
  <c r="P11" i="1" s="1"/>
  <c r="P12" i="1" s="1"/>
  <c r="Q9" i="1"/>
  <c r="K10" i="1"/>
  <c r="F9" i="1"/>
  <c r="F10" i="1" s="1"/>
  <c r="G9" i="1"/>
  <c r="C15" i="4" l="1"/>
  <c r="B16" i="4"/>
  <c r="L10" i="1"/>
  <c r="M10" i="1"/>
  <c r="J10" i="1"/>
  <c r="J11" i="1" s="1"/>
  <c r="F11" i="1"/>
  <c r="D10" i="1"/>
  <c r="C10" i="1"/>
  <c r="U9" i="1"/>
  <c r="G10" i="1"/>
  <c r="G11" i="1" s="1"/>
  <c r="H10" i="1"/>
  <c r="L11" i="1"/>
  <c r="Q10" i="1"/>
  <c r="Q11" i="1" s="1"/>
  <c r="Q12" i="1" s="1"/>
  <c r="R10" i="1"/>
  <c r="C16" i="4" l="1"/>
  <c r="B17" i="4"/>
  <c r="K11" i="1"/>
  <c r="K12" i="1" s="1"/>
  <c r="N11" i="1"/>
  <c r="M11" i="1"/>
  <c r="G12" i="1"/>
  <c r="C11" i="1"/>
  <c r="U10" i="1"/>
  <c r="D11" i="1"/>
  <c r="D12" i="1" s="1"/>
  <c r="E11" i="1"/>
  <c r="H11" i="1"/>
  <c r="H12" i="1" s="1"/>
  <c r="I11" i="1"/>
  <c r="R11" i="1"/>
  <c r="R12" i="1" s="1"/>
  <c r="S11" i="1"/>
  <c r="M12" i="1"/>
  <c r="C17" i="4" l="1"/>
  <c r="B18" i="4"/>
  <c r="N12" i="1"/>
  <c r="O12" i="1"/>
  <c r="L12" i="1"/>
  <c r="E12" i="1"/>
  <c r="F12" i="1"/>
  <c r="C12" i="1"/>
  <c r="U11" i="1"/>
  <c r="I12" i="1"/>
  <c r="J12" i="1"/>
  <c r="T12" i="1"/>
  <c r="S12" i="1"/>
  <c r="B19" i="4" l="1"/>
  <c r="C18" i="4"/>
  <c r="U12" i="1"/>
  <c r="C19" i="4" l="1"/>
  <c r="B20" i="4"/>
  <c r="B21" i="4" l="1"/>
  <c r="C20" i="4"/>
  <c r="B22" i="4" l="1"/>
  <c r="C21" i="4"/>
  <c r="C22" i="4" l="1"/>
  <c r="B23" i="4"/>
  <c r="C23" i="4" l="1"/>
  <c r="B24" i="4"/>
  <c r="C24" i="4" l="1"/>
  <c r="B25" i="4"/>
  <c r="B26" i="4" l="1"/>
  <c r="C25" i="4"/>
  <c r="B27" i="4" l="1"/>
  <c r="C26" i="4"/>
  <c r="C27" i="4" l="1"/>
  <c r="B28" i="4"/>
  <c r="B29" i="4" l="1"/>
  <c r="C28" i="4"/>
  <c r="B30" i="4" l="1"/>
  <c r="C29" i="4"/>
  <c r="B31" i="4" l="1"/>
  <c r="C30" i="4"/>
  <c r="C31" i="4" l="1"/>
  <c r="B32" i="4"/>
  <c r="C32" i="4" l="1"/>
  <c r="B33" i="4"/>
  <c r="C33" i="4" l="1"/>
  <c r="B34" i="4"/>
  <c r="B35" i="4" l="1"/>
  <c r="C35" i="4" s="1"/>
  <c r="C34" i="4"/>
</calcChain>
</file>

<file path=xl/sharedStrings.xml><?xml version="1.0" encoding="utf-8"?>
<sst xmlns="http://schemas.openxmlformats.org/spreadsheetml/2006/main" count="72" uniqueCount="60">
  <si>
    <t>alpha</t>
  </si>
  <si>
    <t>Current EC</t>
  </si>
  <si>
    <t>2014 Data</t>
  </si>
  <si>
    <t>2015 Data</t>
  </si>
  <si>
    <t>2016 Data</t>
  </si>
  <si>
    <t>2017 Data</t>
  </si>
  <si>
    <t>2018 Data</t>
  </si>
  <si>
    <t>2019 Data</t>
  </si>
  <si>
    <t>2020 Data</t>
  </si>
  <si>
    <t>2021 Data</t>
  </si>
  <si>
    <t>2022 Data</t>
  </si>
  <si>
    <t>2023 Data</t>
  </si>
  <si>
    <t>2024 Data</t>
  </si>
  <si>
    <t>2025 Data</t>
  </si>
  <si>
    <t>2026 Data</t>
  </si>
  <si>
    <t>2027 Data</t>
  </si>
  <si>
    <t>2028 Data</t>
  </si>
  <si>
    <t>2029 Data</t>
  </si>
  <si>
    <t>2030 Data</t>
  </si>
  <si>
    <t>Check</t>
  </si>
  <si>
    <t>Year 1</t>
  </si>
  <si>
    <t>Year 2</t>
  </si>
  <si>
    <t>Year 3</t>
  </si>
  <si>
    <t>Year 4</t>
  </si>
  <si>
    <t>Year 5</t>
  </si>
  <si>
    <t>Year 6</t>
  </si>
  <si>
    <t>Year 7</t>
  </si>
  <si>
    <t>Year 8</t>
  </si>
  <si>
    <t>Note that you can input a different value of alpha to see the impact to the weighting</t>
  </si>
  <si>
    <t>As each year passes, the oldest data is weighted less and less, reducing the impact it has on the overall tariff. One Workgroup Member stated that this improves cost reflectivity as it supports spreading the cost of large projects over a number of years, rather than feeling the impact in just one year. There was some discussion regarding the balance between cost reflectivity and the need for a sensible implementation plan to avoid a situation where volatile costs are introduced. Without a sensible implementation plan (such as this smoothing factor), there could be a negative impact on tariffs overall, dis-incentivising investment and impacting end consumers.</t>
  </si>
  <si>
    <t xml:space="preserve">Using 10 years of historic data in step 1 is argued by the Proposers to give us a 'solid' start number, as if we'd just had a 'normal' price review under the pre-CMP353 method, and then it is evolved year on year as per step 2. This 10years of historic data allows there to be an “average representation” data set to implement the new methodology. Geometric averaging weights each year differently, with most recent years having the highest weighting.  In fact, no past year’s data for a given asset class, once initially used as step 1, is ever entirely “forgotten” in CMP315 and CMP375 Original, but the averaging process scales down its influence by 0.87 for the calculation of the actual EC for that asset class, with each year that passes.  </t>
  </si>
  <si>
    <t>Baseline EC=£16.8/MW/km</t>
  </si>
  <si>
    <t>400kV EC movement (£/MW/km) -smoothed in alpha=0.13</t>
  </si>
  <si>
    <t>400kV EC movement (£/MW/km) - unsmoothed</t>
  </si>
  <si>
    <t>400kV EC movement (£/MW/km) -smoothed in alpha=0.083</t>
  </si>
  <si>
    <t>400kV EC movement (£/MW/km) -smoothed in Alpha=0.2065</t>
  </si>
  <si>
    <t>Year</t>
  </si>
  <si>
    <t>CMP315</t>
  </si>
  <si>
    <t>CMP375</t>
  </si>
  <si>
    <t>CMP375 WACM</t>
  </si>
  <si>
    <t>The Workgroup reviewed the data, and discussed how the different alpha’s (or number of years) affected the smoothing. This can be seen most clearly in the line chart (Figure 13), in which the unsmoothed yellow line is very volatile and jumps up in 2027 due to the large increase in costs. The other lines have varying levels of alpha which relate to the number of years as set out below as well as a summary of the discussion within the Workgroup.</t>
  </si>
  <si>
    <t>·       1 = no smoothing – this is the most volatile data as there is no smoothing in period</t>
  </si>
  <si>
    <t>·       0.26 = 3years (blue line)</t>
  </si>
  <si>
    <t>·       0.13 = 5 years (orange line)</t>
  </si>
  <si>
    <t>·       0.083 = 8 year (grey line)</t>
  </si>
  <si>
    <t>·        </t>
  </si>
  <si>
    <t>The proposer of CMP315 talked through the data that shows the fairly limited impact that the value of alpha has as it has the same effect, to slightly differing degrees across the options. As the cost data increases, the value of alpha reduces the impact of these cost increases. The higher the value of alpha, the quicker the costs are reflected in the data.</t>
  </si>
  <si>
    <t>The chart shows that the line associated with 5years is a good compromise between the largest alpha and smallest alpha. The Workgroup discussed that it represented a good compromise between volatility and cost reflectivity.</t>
  </si>
  <si>
    <t>The Workgroup also discussed that this analysis is based off the NOA data, and therefore not based on actual TO cost data due to when this would be made available. It was agreed that this is a reasonable estimate of the impact of TO data, rather than being an accurate reflection as it is more naturally smooth than actual data from the TOs.</t>
  </si>
  <si>
    <t>How much of newly calculated expansion constants since year 1 are in the mix</t>
  </si>
  <si>
    <t>How much of baseline expansion constant is in the mix</t>
  </si>
  <si>
    <t>Years</t>
  </si>
  <si>
    <t>each year, in line with the above (described more in WG report)</t>
  </si>
  <si>
    <t>Read "year" in this illustrative graph/sheet, as a new data point calculated</t>
  </si>
  <si>
    <t>over time to 30</t>
  </si>
  <si>
    <t xml:space="preserve">375 WACM2 differs, starting with 10 years historic data and building up </t>
  </si>
  <si>
    <t>used, then subsequent years from that, only 1 year's new data each time</t>
  </si>
  <si>
    <t>Remember that for 315 and 375 original, first year = 10 years historic data</t>
  </si>
  <si>
    <t xml:space="preserve">It shows how smoothing-in of new data works.  </t>
  </si>
  <si>
    <t>This sheet is standalone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</si>
</sst>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sz val="11"/>
      <color theme="1"/>
      <name val="Calibri"/>
      <family val="2"/>
      <scheme val="minor"/>
    </font>
    <font>
      <sz val="11"/>
      <color rgb="FF3F3F76"/>
      <name val="Calibri"/>
      <family val="2"/>
      <scheme val="minor"/>
    </font>
    <font>
      <sz val="8"/>
      <name val="Calibri"/>
      <family val="2"/>
      <scheme val="minor"/>
    </font>
    <font>
      <i/>
      <sz val="11"/>
      <color theme="4"/>
      <name val="Calibri"/>
      <family val="2"/>
      <scheme val="minor"/>
    </font>
    <font>
      <b/>
      <sz val="11"/>
      <color theme="1"/>
      <name val="Calibri"/>
      <family val="2"/>
      <scheme val="minor"/>
    </font>
    <font>
      <sz val="11"/>
      <color rgb="FFFF0000"/>
      <name val="Calibri"/>
      <family val="2"/>
      <scheme val="minor"/>
    </font>
    <font>
      <b/>
      <sz val="18"/>
      <color rgb="FFFF0000"/>
      <name val="Calibri"/>
      <family val="2"/>
      <scheme val="minor"/>
    </font>
  </fonts>
  <fills count="4">
    <fill>
      <patternFill patternType="none"/>
    </fill>
    <fill>
      <patternFill patternType="gray125"/>
    </fill>
    <fill>
      <patternFill patternType="solid">
        <fgColor rgb="FFFFCC99"/>
      </patternFill>
    </fill>
    <fill>
      <patternFill patternType="solid">
        <fgColor theme="1" tint="0.499984740745262"/>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 fillId="2" borderId="1" applyNumberFormat="0" applyAlignment="0" applyProtection="0"/>
  </cellStyleXfs>
  <cellXfs count="19">
    <xf numFmtId="0" fontId="0" fillId="0" borderId="0" xfId="0"/>
    <xf numFmtId="9" fontId="2" fillId="2" borderId="1" xfId="2" applyNumberFormat="1"/>
    <xf numFmtId="0" fontId="4" fillId="0" borderId="0" xfId="0" applyFont="1"/>
    <xf numFmtId="0" fontId="0" fillId="0" borderId="2" xfId="0" applyBorder="1"/>
    <xf numFmtId="164" fontId="0" fillId="0" borderId="2" xfId="1" applyNumberFormat="1" applyFont="1" applyBorder="1"/>
    <xf numFmtId="10" fontId="0" fillId="0" borderId="2" xfId="1" applyNumberFormat="1" applyFont="1" applyBorder="1"/>
    <xf numFmtId="0" fontId="4" fillId="0" borderId="0" xfId="0" applyFont="1" applyAlignment="1">
      <alignment horizontal="center"/>
    </xf>
    <xf numFmtId="164" fontId="4" fillId="0" borderId="0" xfId="0" applyNumberFormat="1" applyFont="1" applyAlignment="1">
      <alignment horizontal="center"/>
    </xf>
    <xf numFmtId="0" fontId="5" fillId="0" borderId="0" xfId="0" applyFont="1" applyAlignment="1">
      <alignment horizontal="center" vertical="center"/>
    </xf>
    <xf numFmtId="0" fontId="0" fillId="0" borderId="0" xfId="0" applyAlignment="1">
      <alignment horizontal="left"/>
    </xf>
    <xf numFmtId="0" fontId="5" fillId="0" borderId="0" xfId="0" applyFont="1" applyAlignment="1">
      <alignment horizontal="left" vertical="center"/>
    </xf>
    <xf numFmtId="0" fontId="5" fillId="0" borderId="0" xfId="0" applyFont="1"/>
    <xf numFmtId="0" fontId="0" fillId="0" borderId="0" xfId="0" applyAlignment="1">
      <alignment horizontal="center" wrapText="1"/>
    </xf>
    <xf numFmtId="0" fontId="0" fillId="0" borderId="0" xfId="0" applyAlignment="1">
      <alignment horizontal="center" vertical="top" wrapText="1"/>
    </xf>
    <xf numFmtId="0" fontId="0" fillId="3" borderId="0" xfId="0" applyFill="1" applyAlignment="1">
      <alignment horizontal="center"/>
    </xf>
    <xf numFmtId="9" fontId="0" fillId="0" borderId="0" xfId="0" applyNumberFormat="1"/>
    <xf numFmtId="0" fontId="0" fillId="0" borderId="0" xfId="0" applyAlignment="1">
      <alignment wrapText="1"/>
    </xf>
    <xf numFmtId="0" fontId="6" fillId="0" borderId="0" xfId="0" applyFont="1"/>
    <xf numFmtId="0" fontId="7" fillId="0" borderId="0" xfId="0" applyFont="1"/>
  </cellXfs>
  <cellStyles count="3">
    <cellStyle name="Input" xfId="2" builtinId="20"/>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400kV EC Smoothed 0.13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'Smoothing Analysis'!$C$4</c:f>
              <c:strCache>
                <c:ptCount val="1"/>
                <c:pt idx="0">
                  <c:v>CMP315</c:v>
                </c:pt>
              </c:strCache>
            </c:strRef>
          </c:tx>
          <c:spPr>
            <a:solidFill>
              <a:schemeClr val="accent1"/>
            </a:solidFill>
            <a:ln>
              <a:noFill/>
            </a:ln>
            <a:effectLst/>
          </c:spPr>
          <c:invertIfNegative val="0"/>
          <c:cat>
            <c:numRef>
              <c:f>'Smoothing Analysis'!$B$5:$B$10</c:f>
              <c:numCache>
                <c:formatCode>General</c:formatCode>
                <c:ptCount val="6"/>
                <c:pt idx="0">
                  <c:v>2024</c:v>
                </c:pt>
                <c:pt idx="1">
                  <c:v>2025</c:v>
                </c:pt>
                <c:pt idx="2">
                  <c:v>2026</c:v>
                </c:pt>
                <c:pt idx="3">
                  <c:v>2027</c:v>
                </c:pt>
                <c:pt idx="4">
                  <c:v>2028</c:v>
                </c:pt>
                <c:pt idx="5">
                  <c:v>2030</c:v>
                </c:pt>
              </c:numCache>
            </c:numRef>
          </c:cat>
          <c:val>
            <c:numRef>
              <c:f>'Smoothing Analysis'!$C$5:$C$10</c:f>
              <c:numCache>
                <c:formatCode>General</c:formatCode>
                <c:ptCount val="6"/>
                <c:pt idx="0">
                  <c:v>16.399232671127319</c:v>
                </c:pt>
                <c:pt idx="1">
                  <c:v>15.863088857097507</c:v>
                </c:pt>
                <c:pt idx="2">
                  <c:v>15.389746724153369</c:v>
                </c:pt>
                <c:pt idx="3">
                  <c:v>20.845935923734977</c:v>
                </c:pt>
                <c:pt idx="4">
                  <c:v>22.924274472036203</c:v>
                </c:pt>
                <c:pt idx="5">
                  <c:v>28.752736802797617</c:v>
                </c:pt>
              </c:numCache>
            </c:numRef>
          </c:val>
          <c:extLst>
            <c:ext xmlns:c16="http://schemas.microsoft.com/office/drawing/2014/chart" uri="{C3380CC4-5D6E-409C-BE32-E72D297353CC}">
              <c16:uniqueId val="{00000000-3EEE-4D62-A69B-8931300746E3}"/>
            </c:ext>
          </c:extLst>
        </c:ser>
        <c:ser>
          <c:idx val="1"/>
          <c:order val="1"/>
          <c:tx>
            <c:strRef>
              <c:f>'Smoothing Analysis'!$D$4</c:f>
              <c:strCache>
                <c:ptCount val="1"/>
                <c:pt idx="0">
                  <c:v>CMP375</c:v>
                </c:pt>
              </c:strCache>
            </c:strRef>
          </c:tx>
          <c:spPr>
            <a:solidFill>
              <a:schemeClr val="accent2"/>
            </a:solidFill>
            <a:ln>
              <a:noFill/>
            </a:ln>
            <a:effectLst/>
          </c:spPr>
          <c:invertIfNegative val="0"/>
          <c:cat>
            <c:numRef>
              <c:f>'Smoothing Analysis'!$B$5:$B$10</c:f>
              <c:numCache>
                <c:formatCode>General</c:formatCode>
                <c:ptCount val="6"/>
                <c:pt idx="0">
                  <c:v>2024</c:v>
                </c:pt>
                <c:pt idx="1">
                  <c:v>2025</c:v>
                </c:pt>
                <c:pt idx="2">
                  <c:v>2026</c:v>
                </c:pt>
                <c:pt idx="3">
                  <c:v>2027</c:v>
                </c:pt>
                <c:pt idx="4">
                  <c:v>2028</c:v>
                </c:pt>
                <c:pt idx="5">
                  <c:v>2030</c:v>
                </c:pt>
              </c:numCache>
            </c:numRef>
          </c:cat>
          <c:val>
            <c:numRef>
              <c:f>'Smoothing Analysis'!$D$5:$D$10</c:f>
              <c:numCache>
                <c:formatCode>General</c:formatCode>
                <c:ptCount val="6"/>
                <c:pt idx="0">
                  <c:v>16.284326387401688</c:v>
                </c:pt>
                <c:pt idx="1">
                  <c:v>15.644933537415088</c:v>
                </c:pt>
                <c:pt idx="2">
                  <c:v>15.195586313571377</c:v>
                </c:pt>
                <c:pt idx="3">
                  <c:v>20.55691943133229</c:v>
                </c:pt>
                <c:pt idx="4">
                  <c:v>22.54806195537045</c:v>
                </c:pt>
                <c:pt idx="5">
                  <c:v>28.2812698862217</c:v>
                </c:pt>
              </c:numCache>
            </c:numRef>
          </c:val>
          <c:extLst>
            <c:ext xmlns:c16="http://schemas.microsoft.com/office/drawing/2014/chart" uri="{C3380CC4-5D6E-409C-BE32-E72D297353CC}">
              <c16:uniqueId val="{00000001-3EEE-4D62-A69B-8931300746E3}"/>
            </c:ext>
          </c:extLst>
        </c:ser>
        <c:ser>
          <c:idx val="2"/>
          <c:order val="2"/>
          <c:tx>
            <c:strRef>
              <c:f>'Smoothing Analysis'!$E$4</c:f>
              <c:strCache>
                <c:ptCount val="1"/>
                <c:pt idx="0">
                  <c:v>CMP375 WACM</c:v>
                </c:pt>
              </c:strCache>
            </c:strRef>
          </c:tx>
          <c:spPr>
            <a:solidFill>
              <a:schemeClr val="accent3"/>
            </a:solidFill>
            <a:ln>
              <a:noFill/>
            </a:ln>
            <a:effectLst/>
          </c:spPr>
          <c:invertIfNegative val="0"/>
          <c:cat>
            <c:numRef>
              <c:f>'Smoothing Analysis'!$B$5:$B$10</c:f>
              <c:numCache>
                <c:formatCode>General</c:formatCode>
                <c:ptCount val="6"/>
                <c:pt idx="0">
                  <c:v>2024</c:v>
                </c:pt>
                <c:pt idx="1">
                  <c:v>2025</c:v>
                </c:pt>
                <c:pt idx="2">
                  <c:v>2026</c:v>
                </c:pt>
                <c:pt idx="3">
                  <c:v>2027</c:v>
                </c:pt>
                <c:pt idx="4">
                  <c:v>2028</c:v>
                </c:pt>
                <c:pt idx="5">
                  <c:v>2030</c:v>
                </c:pt>
              </c:numCache>
            </c:numRef>
          </c:cat>
          <c:val>
            <c:numRef>
              <c:f>'Smoothing Analysis'!$E$5:$E$10</c:f>
              <c:numCache>
                <c:formatCode>General</c:formatCode>
                <c:ptCount val="6"/>
                <c:pt idx="0">
                  <c:v>16.051092486597597</c:v>
                </c:pt>
                <c:pt idx="1">
                  <c:v>15.431510137055248</c:v>
                </c:pt>
                <c:pt idx="2">
                  <c:v>15.005637358386624</c:v>
                </c:pt>
                <c:pt idx="3">
                  <c:v>18.457028245522771</c:v>
                </c:pt>
                <c:pt idx="4">
                  <c:v>18.939530844903768</c:v>
                </c:pt>
                <c:pt idx="5">
                  <c:v>25.033911652081635</c:v>
                </c:pt>
              </c:numCache>
            </c:numRef>
          </c:val>
          <c:extLst>
            <c:ext xmlns:c16="http://schemas.microsoft.com/office/drawing/2014/chart" uri="{C3380CC4-5D6E-409C-BE32-E72D297353CC}">
              <c16:uniqueId val="{00000002-3EEE-4D62-A69B-8931300746E3}"/>
            </c:ext>
          </c:extLst>
        </c:ser>
        <c:dLbls>
          <c:showLegendKey val="0"/>
          <c:showVal val="0"/>
          <c:showCatName val="0"/>
          <c:showSerName val="0"/>
          <c:showPercent val="0"/>
          <c:showBubbleSize val="0"/>
        </c:dLbls>
        <c:gapWidth val="219"/>
        <c:overlap val="-27"/>
        <c:axId val="692700952"/>
        <c:axId val="1020615240"/>
      </c:barChart>
      <c:catAx>
        <c:axId val="692700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0615240"/>
        <c:crosses val="autoZero"/>
        <c:auto val="1"/>
        <c:lblAlgn val="ctr"/>
        <c:lblOffset val="100"/>
        <c:noMultiLvlLbl val="0"/>
      </c:catAx>
      <c:valAx>
        <c:axId val="1020615240"/>
        <c:scaling>
          <c:orientation val="minMax"/>
          <c:max val="6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800" b="0" i="0" baseline="0">
                    <a:effectLst/>
                  </a:rPr>
                  <a:t>EC in £/MWkm</a:t>
                </a:r>
                <a:endParaRPr lang="en-GB" sz="8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2700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400kV EC Unsmoothed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'Smoothing Analysis'!$J$4</c:f>
              <c:strCache>
                <c:ptCount val="1"/>
                <c:pt idx="0">
                  <c:v>CMP315</c:v>
                </c:pt>
              </c:strCache>
            </c:strRef>
          </c:tx>
          <c:spPr>
            <a:solidFill>
              <a:schemeClr val="accent1"/>
            </a:solidFill>
            <a:ln>
              <a:noFill/>
            </a:ln>
            <a:effectLst/>
          </c:spPr>
          <c:invertIfNegative val="0"/>
          <c:cat>
            <c:numRef>
              <c:f>'Smoothing Analysis'!$I$5:$I$10</c:f>
              <c:numCache>
                <c:formatCode>General</c:formatCode>
                <c:ptCount val="6"/>
                <c:pt idx="0">
                  <c:v>2024</c:v>
                </c:pt>
                <c:pt idx="1">
                  <c:v>2025</c:v>
                </c:pt>
                <c:pt idx="2">
                  <c:v>2026</c:v>
                </c:pt>
                <c:pt idx="3">
                  <c:v>2027</c:v>
                </c:pt>
                <c:pt idx="4">
                  <c:v>2028</c:v>
                </c:pt>
                <c:pt idx="5">
                  <c:v>2030</c:v>
                </c:pt>
              </c:numCache>
            </c:numRef>
          </c:cat>
          <c:val>
            <c:numRef>
              <c:f>'Smoothing Analysis'!$J$5:$J$10</c:f>
              <c:numCache>
                <c:formatCode>General</c:formatCode>
                <c:ptCount val="6"/>
                <c:pt idx="0">
                  <c:v>13.715261275995452</c:v>
                </c:pt>
                <c:pt idx="1">
                  <c:v>5.4395712456670342</c:v>
                </c:pt>
                <c:pt idx="2">
                  <c:v>9.7803031503580389</c:v>
                </c:pt>
                <c:pt idx="3">
                  <c:v>52.429411880744325</c:v>
                </c:pt>
                <c:pt idx="4">
                  <c:v>31.642993875209854</c:v>
                </c:pt>
                <c:pt idx="5">
                  <c:v>56.166968608813882</c:v>
                </c:pt>
              </c:numCache>
            </c:numRef>
          </c:val>
          <c:extLst>
            <c:ext xmlns:c16="http://schemas.microsoft.com/office/drawing/2014/chart" uri="{C3380CC4-5D6E-409C-BE32-E72D297353CC}">
              <c16:uniqueId val="{00000000-5B50-4B5C-B6FC-0C2B8823D640}"/>
            </c:ext>
          </c:extLst>
        </c:ser>
        <c:ser>
          <c:idx val="1"/>
          <c:order val="1"/>
          <c:tx>
            <c:strRef>
              <c:f>'Smoothing Analysis'!$K$4</c:f>
              <c:strCache>
                <c:ptCount val="1"/>
                <c:pt idx="0">
                  <c:v>CMP375</c:v>
                </c:pt>
              </c:strCache>
            </c:strRef>
          </c:tx>
          <c:spPr>
            <a:solidFill>
              <a:schemeClr val="accent2"/>
            </a:solidFill>
            <a:ln>
              <a:noFill/>
            </a:ln>
            <a:effectLst/>
          </c:spPr>
          <c:invertIfNegative val="0"/>
          <c:cat>
            <c:numRef>
              <c:f>'Smoothing Analysis'!$I$5:$I$10</c:f>
              <c:numCache>
                <c:formatCode>General</c:formatCode>
                <c:ptCount val="6"/>
                <c:pt idx="0">
                  <c:v>2024</c:v>
                </c:pt>
                <c:pt idx="1">
                  <c:v>2025</c:v>
                </c:pt>
                <c:pt idx="2">
                  <c:v>2026</c:v>
                </c:pt>
                <c:pt idx="3">
                  <c:v>2027</c:v>
                </c:pt>
                <c:pt idx="4">
                  <c:v>2028</c:v>
                </c:pt>
                <c:pt idx="5">
                  <c:v>2030</c:v>
                </c:pt>
              </c:numCache>
            </c:numRef>
          </c:cat>
          <c:val>
            <c:numRef>
              <c:f>'Smoothing Analysis'!$K$5:$K$10</c:f>
              <c:numCache>
                <c:formatCode>General</c:formatCode>
                <c:ptCount val="6"/>
                <c:pt idx="0">
                  <c:v>12.83136678579829</c:v>
                </c:pt>
                <c:pt idx="1">
                  <c:v>5.4395712456670342</c:v>
                </c:pt>
                <c:pt idx="2">
                  <c:v>9.7803031503580389</c:v>
                </c:pt>
                <c:pt idx="3">
                  <c:v>52.429411880744325</c:v>
                </c:pt>
                <c:pt idx="4">
                  <c:v>31.642993875209854</c:v>
                </c:pt>
                <c:pt idx="5">
                  <c:v>56.166968608813882</c:v>
                </c:pt>
              </c:numCache>
            </c:numRef>
          </c:val>
          <c:extLst>
            <c:ext xmlns:c16="http://schemas.microsoft.com/office/drawing/2014/chart" uri="{C3380CC4-5D6E-409C-BE32-E72D297353CC}">
              <c16:uniqueId val="{00000001-5B50-4B5C-B6FC-0C2B8823D640}"/>
            </c:ext>
          </c:extLst>
        </c:ser>
        <c:ser>
          <c:idx val="2"/>
          <c:order val="2"/>
          <c:tx>
            <c:strRef>
              <c:f>'Smoothing Analysis'!$L$4</c:f>
              <c:strCache>
                <c:ptCount val="1"/>
                <c:pt idx="0">
                  <c:v>CMP375 WACM</c:v>
                </c:pt>
              </c:strCache>
            </c:strRef>
          </c:tx>
          <c:spPr>
            <a:solidFill>
              <a:schemeClr val="accent3"/>
            </a:solidFill>
            <a:ln>
              <a:noFill/>
            </a:ln>
            <a:effectLst/>
          </c:spPr>
          <c:invertIfNegative val="0"/>
          <c:cat>
            <c:numRef>
              <c:f>'Smoothing Analysis'!$I$5:$I$10</c:f>
              <c:numCache>
                <c:formatCode>General</c:formatCode>
                <c:ptCount val="6"/>
                <c:pt idx="0">
                  <c:v>2024</c:v>
                </c:pt>
                <c:pt idx="1">
                  <c:v>2025</c:v>
                </c:pt>
                <c:pt idx="2">
                  <c:v>2026</c:v>
                </c:pt>
                <c:pt idx="3">
                  <c:v>2027</c:v>
                </c:pt>
                <c:pt idx="4">
                  <c:v>2028</c:v>
                </c:pt>
                <c:pt idx="5">
                  <c:v>2030</c:v>
                </c:pt>
              </c:numCache>
            </c:numRef>
          </c:cat>
          <c:val>
            <c:numRef>
              <c:f>'Smoothing Analysis'!$L$5:$L$10</c:f>
              <c:numCache>
                <c:formatCode>General</c:formatCode>
                <c:ptCount val="6"/>
                <c:pt idx="0">
                  <c:v>11.037259856536041</c:v>
                </c:pt>
                <c:pt idx="1">
                  <c:v>5.4395712456670342</c:v>
                </c:pt>
                <c:pt idx="2">
                  <c:v>9.7803031503580353</c:v>
                </c:pt>
                <c:pt idx="3">
                  <c:v>37.95693529493839</c:v>
                </c:pt>
                <c:pt idx="4">
                  <c:v>18.615203056903592</c:v>
                </c:pt>
                <c:pt idx="5">
                  <c:v>56.540351295402026</c:v>
                </c:pt>
              </c:numCache>
            </c:numRef>
          </c:val>
          <c:extLst>
            <c:ext xmlns:c16="http://schemas.microsoft.com/office/drawing/2014/chart" uri="{C3380CC4-5D6E-409C-BE32-E72D297353CC}">
              <c16:uniqueId val="{00000002-5B50-4B5C-B6FC-0C2B8823D640}"/>
            </c:ext>
          </c:extLst>
        </c:ser>
        <c:dLbls>
          <c:showLegendKey val="0"/>
          <c:showVal val="0"/>
          <c:showCatName val="0"/>
          <c:showSerName val="0"/>
          <c:showPercent val="0"/>
          <c:showBubbleSize val="0"/>
        </c:dLbls>
        <c:gapWidth val="219"/>
        <c:overlap val="-27"/>
        <c:axId val="692703248"/>
        <c:axId val="692702920"/>
      </c:barChart>
      <c:catAx>
        <c:axId val="692703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2702920"/>
        <c:crosses val="autoZero"/>
        <c:auto val="1"/>
        <c:lblAlgn val="ctr"/>
        <c:lblOffset val="100"/>
        <c:noMultiLvlLbl val="0"/>
      </c:catAx>
      <c:valAx>
        <c:axId val="692702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EC in £/MWkm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2703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400kV EC Smoothed 0.08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8446988406891941E-2"/>
          <c:y val="0.20048640115496866"/>
          <c:w val="0.87096260568904904"/>
          <c:h val="0.56600954841049222"/>
        </c:manualLayout>
      </c:layout>
      <c:barChart>
        <c:barDir val="col"/>
        <c:grouping val="clustered"/>
        <c:varyColors val="0"/>
        <c:ser>
          <c:idx val="0"/>
          <c:order val="0"/>
          <c:tx>
            <c:strRef>
              <c:f>'Smoothing Analysis'!$Q$3:$Q$4</c:f>
              <c:strCache>
                <c:ptCount val="2"/>
                <c:pt idx="0">
                  <c:v>400kV EC movement (£/MW/km) -smoothed in alpha=0.083</c:v>
                </c:pt>
                <c:pt idx="1">
                  <c:v>CMP315</c:v>
                </c:pt>
              </c:strCache>
            </c:strRef>
          </c:tx>
          <c:spPr>
            <a:solidFill>
              <a:schemeClr val="accent1"/>
            </a:solidFill>
            <a:ln>
              <a:noFill/>
            </a:ln>
            <a:effectLst/>
          </c:spPr>
          <c:invertIfNegative val="0"/>
          <c:cat>
            <c:numRef>
              <c:f>'Smoothing Analysis'!$P$5:$P$10</c:f>
              <c:numCache>
                <c:formatCode>General</c:formatCode>
                <c:ptCount val="6"/>
                <c:pt idx="0">
                  <c:v>2024</c:v>
                </c:pt>
                <c:pt idx="1">
                  <c:v>2025</c:v>
                </c:pt>
                <c:pt idx="2">
                  <c:v>2026</c:v>
                </c:pt>
                <c:pt idx="3">
                  <c:v>2027</c:v>
                </c:pt>
                <c:pt idx="4">
                  <c:v>2028</c:v>
                </c:pt>
                <c:pt idx="5">
                  <c:v>2030</c:v>
                </c:pt>
              </c:numCache>
            </c:numRef>
          </c:cat>
          <c:val>
            <c:numRef>
              <c:f>'Smoothing Analysis'!$Q$5:$Q$10</c:f>
              <c:numCache>
                <c:formatCode>General</c:formatCode>
                <c:ptCount val="6"/>
                <c:pt idx="0">
                  <c:v>16.544228826956285</c:v>
                </c:pt>
                <c:pt idx="1">
                  <c:v>16.503863887393173</c:v>
                </c:pt>
                <c:pt idx="2">
                  <c:v>16.293890901817107</c:v>
                </c:pt>
                <c:pt idx="3">
                  <c:v>19.86863418028889</c:v>
                </c:pt>
                <c:pt idx="4">
                  <c:v>21.442700035402098</c:v>
                </c:pt>
                <c:pt idx="5">
                  <c:v>25.637720775490202</c:v>
                </c:pt>
              </c:numCache>
            </c:numRef>
          </c:val>
          <c:extLst>
            <c:ext xmlns:c16="http://schemas.microsoft.com/office/drawing/2014/chart" uri="{C3380CC4-5D6E-409C-BE32-E72D297353CC}">
              <c16:uniqueId val="{00000000-E53E-4742-9939-0BBD34A8E706}"/>
            </c:ext>
          </c:extLst>
        </c:ser>
        <c:ser>
          <c:idx val="1"/>
          <c:order val="1"/>
          <c:tx>
            <c:strRef>
              <c:f>'Smoothing Analysis'!$R$3:$R$4</c:f>
              <c:strCache>
                <c:ptCount val="2"/>
                <c:pt idx="0">
                  <c:v>400kV EC movement (£/MW/km) -smoothed in alpha=0.083</c:v>
                </c:pt>
                <c:pt idx="1">
                  <c:v>CMP375</c:v>
                </c:pt>
              </c:strCache>
            </c:strRef>
          </c:tx>
          <c:spPr>
            <a:solidFill>
              <a:schemeClr val="accent2"/>
            </a:solidFill>
            <a:ln>
              <a:noFill/>
            </a:ln>
            <a:effectLst/>
          </c:spPr>
          <c:invertIfNegative val="0"/>
          <c:cat>
            <c:numRef>
              <c:f>'Smoothing Analysis'!$P$5:$P$10</c:f>
              <c:numCache>
                <c:formatCode>General</c:formatCode>
                <c:ptCount val="6"/>
                <c:pt idx="0">
                  <c:v>2024</c:v>
                </c:pt>
                <c:pt idx="1">
                  <c:v>2025</c:v>
                </c:pt>
                <c:pt idx="2">
                  <c:v>2026</c:v>
                </c:pt>
                <c:pt idx="3">
                  <c:v>2027</c:v>
                </c:pt>
                <c:pt idx="4">
                  <c:v>2028</c:v>
                </c:pt>
                <c:pt idx="5">
                  <c:v>2030</c:v>
                </c:pt>
              </c:numCache>
            </c:numRef>
          </c:cat>
          <c:val>
            <c:numRef>
              <c:f>'Smoothing Analysis'!$R$5:$R$10</c:f>
              <c:numCache>
                <c:formatCode>General</c:formatCode>
                <c:ptCount val="6"/>
                <c:pt idx="0">
                  <c:v>16.470865584269919</c:v>
                </c:pt>
                <c:pt idx="1">
                  <c:v>16.360953441010324</c:v>
                </c:pt>
                <c:pt idx="2">
                  <c:v>16.159827902049084</c:v>
                </c:pt>
                <c:pt idx="3">
                  <c:v>19.668628869935535</c:v>
                </c:pt>
                <c:pt idx="4">
                  <c:v>21.179063805914545</c:v>
                </c:pt>
                <c:pt idx="5">
                  <c:v>25.302264812223296</c:v>
                </c:pt>
              </c:numCache>
            </c:numRef>
          </c:val>
          <c:extLst>
            <c:ext xmlns:c16="http://schemas.microsoft.com/office/drawing/2014/chart" uri="{C3380CC4-5D6E-409C-BE32-E72D297353CC}">
              <c16:uniqueId val="{00000001-E53E-4742-9939-0BBD34A8E706}"/>
            </c:ext>
          </c:extLst>
        </c:ser>
        <c:ser>
          <c:idx val="2"/>
          <c:order val="2"/>
          <c:tx>
            <c:strRef>
              <c:f>'Smoothing Analysis'!$S$3:$S$4</c:f>
              <c:strCache>
                <c:ptCount val="2"/>
                <c:pt idx="0">
                  <c:v>400kV EC movement (£/MW/km) -smoothed in alpha=0.083</c:v>
                </c:pt>
                <c:pt idx="1">
                  <c:v>CMP375 WACM</c:v>
                </c:pt>
              </c:strCache>
            </c:strRef>
          </c:tx>
          <c:spPr>
            <a:solidFill>
              <a:schemeClr val="accent3"/>
            </a:solidFill>
            <a:ln>
              <a:noFill/>
            </a:ln>
            <a:effectLst/>
          </c:spPr>
          <c:invertIfNegative val="0"/>
          <c:cat>
            <c:numRef>
              <c:f>'Smoothing Analysis'!$P$5:$P$10</c:f>
              <c:numCache>
                <c:formatCode>General</c:formatCode>
                <c:ptCount val="6"/>
                <c:pt idx="0">
                  <c:v>2024</c:v>
                </c:pt>
                <c:pt idx="1">
                  <c:v>2025</c:v>
                </c:pt>
                <c:pt idx="2">
                  <c:v>2026</c:v>
                </c:pt>
                <c:pt idx="3">
                  <c:v>2027</c:v>
                </c:pt>
                <c:pt idx="4">
                  <c:v>2028</c:v>
                </c:pt>
                <c:pt idx="5">
                  <c:v>2030</c:v>
                </c:pt>
              </c:numCache>
            </c:numRef>
          </c:cat>
          <c:val>
            <c:numRef>
              <c:f>'Smoothing Analysis'!$S$5:$S$10</c:f>
              <c:numCache>
                <c:formatCode>General</c:formatCode>
                <c:ptCount val="6"/>
                <c:pt idx="0">
                  <c:v>16.321954709141153</c:v>
                </c:pt>
                <c:pt idx="1">
                  <c:v>16.21732949384155</c:v>
                </c:pt>
                <c:pt idx="2">
                  <c:v>16.025095573634218</c:v>
                </c:pt>
                <c:pt idx="3">
                  <c:v>18.309419861000528</c:v>
                </c:pt>
                <c:pt idx="4">
                  <c:v>18.793169961773533</c:v>
                </c:pt>
                <c:pt idx="5">
                  <c:v>23.036199179345722</c:v>
                </c:pt>
              </c:numCache>
            </c:numRef>
          </c:val>
          <c:extLst>
            <c:ext xmlns:c16="http://schemas.microsoft.com/office/drawing/2014/chart" uri="{C3380CC4-5D6E-409C-BE32-E72D297353CC}">
              <c16:uniqueId val="{00000002-E53E-4742-9939-0BBD34A8E706}"/>
            </c:ext>
          </c:extLst>
        </c:ser>
        <c:dLbls>
          <c:showLegendKey val="0"/>
          <c:showVal val="0"/>
          <c:showCatName val="0"/>
          <c:showSerName val="0"/>
          <c:showPercent val="0"/>
          <c:showBubbleSize val="0"/>
        </c:dLbls>
        <c:gapWidth val="219"/>
        <c:overlap val="-27"/>
        <c:axId val="597656376"/>
        <c:axId val="597659656"/>
      </c:barChart>
      <c:catAx>
        <c:axId val="597656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659656"/>
        <c:crosses val="autoZero"/>
        <c:auto val="1"/>
        <c:lblAlgn val="ctr"/>
        <c:lblOffset val="100"/>
        <c:noMultiLvlLbl val="0"/>
      </c:catAx>
      <c:valAx>
        <c:axId val="597659656"/>
        <c:scaling>
          <c:orientation val="minMax"/>
          <c:max val="6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EC in £/MWkm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656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400kV EC Smoothed 0.2065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2725171069476823E-2"/>
          <c:y val="0.22309184175567712"/>
          <c:w val="0.88436768279458045"/>
          <c:h val="0.55920473008475968"/>
        </c:manualLayout>
      </c:layout>
      <c:barChart>
        <c:barDir val="col"/>
        <c:grouping val="clustered"/>
        <c:varyColors val="0"/>
        <c:ser>
          <c:idx val="0"/>
          <c:order val="0"/>
          <c:tx>
            <c:strRef>
              <c:f>'Smoothing Analysis'!$W$4</c:f>
              <c:strCache>
                <c:ptCount val="1"/>
                <c:pt idx="0">
                  <c:v>CMP315</c:v>
                </c:pt>
              </c:strCache>
            </c:strRef>
          </c:tx>
          <c:spPr>
            <a:solidFill>
              <a:schemeClr val="accent1"/>
            </a:solidFill>
            <a:ln>
              <a:noFill/>
            </a:ln>
            <a:effectLst/>
          </c:spPr>
          <c:invertIfNegative val="0"/>
          <c:cat>
            <c:numRef>
              <c:f>'Smoothing Analysis'!$V$5:$V$10</c:f>
              <c:numCache>
                <c:formatCode>General</c:formatCode>
                <c:ptCount val="6"/>
                <c:pt idx="0">
                  <c:v>2024</c:v>
                </c:pt>
                <c:pt idx="1">
                  <c:v>2025</c:v>
                </c:pt>
                <c:pt idx="2">
                  <c:v>2026</c:v>
                </c:pt>
                <c:pt idx="3">
                  <c:v>2027</c:v>
                </c:pt>
                <c:pt idx="4">
                  <c:v>2028</c:v>
                </c:pt>
                <c:pt idx="5">
                  <c:v>2030</c:v>
                </c:pt>
              </c:numCache>
            </c:numRef>
          </c:cat>
          <c:val>
            <c:numRef>
              <c:f>'Smoothing Analysis'!$W$5:$W$10</c:f>
              <c:numCache>
                <c:formatCode>General</c:formatCode>
                <c:ptCount val="6"/>
                <c:pt idx="0">
                  <c:v>16.163228289831242</c:v>
                </c:pt>
                <c:pt idx="1">
                  <c:v>14.850781430466304</c:v>
                </c:pt>
                <c:pt idx="2">
                  <c:v>14.074761511344395</c:v>
                </c:pt>
                <c:pt idx="3">
                  <c:v>22.750659952464677</c:v>
                </c:pt>
                <c:pt idx="4">
                  <c:v>25.389804405229992</c:v>
                </c:pt>
                <c:pt idx="5">
                  <c:v>33.555069388826176</c:v>
                </c:pt>
              </c:numCache>
            </c:numRef>
          </c:val>
          <c:extLst>
            <c:ext xmlns:c16="http://schemas.microsoft.com/office/drawing/2014/chart" uri="{C3380CC4-5D6E-409C-BE32-E72D297353CC}">
              <c16:uniqueId val="{00000000-3791-4222-AC24-AC32E358DDDC}"/>
            </c:ext>
          </c:extLst>
        </c:ser>
        <c:ser>
          <c:idx val="1"/>
          <c:order val="1"/>
          <c:tx>
            <c:strRef>
              <c:f>'Smoothing Analysis'!$X$4</c:f>
              <c:strCache>
                <c:ptCount val="1"/>
                <c:pt idx="0">
                  <c:v>CMP375</c:v>
                </c:pt>
              </c:strCache>
            </c:strRef>
          </c:tx>
          <c:spPr>
            <a:solidFill>
              <a:schemeClr val="accent2"/>
            </a:solidFill>
            <a:ln>
              <a:noFill/>
            </a:ln>
            <a:effectLst/>
          </c:spPr>
          <c:invertIfNegative val="0"/>
          <c:cat>
            <c:numRef>
              <c:f>'Smoothing Analysis'!$V$5:$V$10</c:f>
              <c:numCache>
                <c:formatCode>General</c:formatCode>
                <c:ptCount val="6"/>
                <c:pt idx="0">
                  <c:v>2024</c:v>
                </c:pt>
                <c:pt idx="1">
                  <c:v>2025</c:v>
                </c:pt>
                <c:pt idx="2">
                  <c:v>2026</c:v>
                </c:pt>
                <c:pt idx="3">
                  <c:v>2027</c:v>
                </c:pt>
                <c:pt idx="4">
                  <c:v>2028</c:v>
                </c:pt>
                <c:pt idx="5">
                  <c:v>2030</c:v>
                </c:pt>
              </c:numCache>
            </c:numRef>
          </c:cat>
          <c:val>
            <c:numRef>
              <c:f>'Smoothing Analysis'!$X$5:$X$10</c:f>
              <c:numCache>
                <c:formatCode>General</c:formatCode>
                <c:ptCount val="6"/>
                <c:pt idx="0">
                  <c:v>15.980704077605527</c:v>
                </c:pt>
                <c:pt idx="1">
                  <c:v>14.518936417010654</c:v>
                </c:pt>
                <c:pt idx="2">
                  <c:v>13.805386163364009</c:v>
                </c:pt>
                <c:pt idx="3">
                  <c:v>22.347560146901905</c:v>
                </c:pt>
                <c:pt idx="4">
                  <c:v>24.87374402293424</c:v>
                </c:pt>
                <c:pt idx="5">
                  <c:v>32.922169516726754</c:v>
                </c:pt>
              </c:numCache>
            </c:numRef>
          </c:val>
          <c:extLst>
            <c:ext xmlns:c16="http://schemas.microsoft.com/office/drawing/2014/chart" uri="{C3380CC4-5D6E-409C-BE32-E72D297353CC}">
              <c16:uniqueId val="{00000001-3791-4222-AC24-AC32E358DDDC}"/>
            </c:ext>
          </c:extLst>
        </c:ser>
        <c:ser>
          <c:idx val="2"/>
          <c:order val="2"/>
          <c:tx>
            <c:strRef>
              <c:f>'Smoothing Analysis'!$Y$4</c:f>
              <c:strCache>
                <c:ptCount val="1"/>
                <c:pt idx="0">
                  <c:v>CMP375 WACM</c:v>
                </c:pt>
              </c:strCache>
            </c:strRef>
          </c:tx>
          <c:spPr>
            <a:solidFill>
              <a:schemeClr val="accent3"/>
            </a:solidFill>
            <a:ln>
              <a:noFill/>
            </a:ln>
            <a:effectLst/>
          </c:spPr>
          <c:invertIfNegative val="0"/>
          <c:cat>
            <c:numRef>
              <c:f>'Smoothing Analysis'!$V$5:$V$10</c:f>
              <c:numCache>
                <c:formatCode>General</c:formatCode>
                <c:ptCount val="6"/>
                <c:pt idx="0">
                  <c:v>2024</c:v>
                </c:pt>
                <c:pt idx="1">
                  <c:v>2025</c:v>
                </c:pt>
                <c:pt idx="2">
                  <c:v>2026</c:v>
                </c:pt>
                <c:pt idx="3">
                  <c:v>2027</c:v>
                </c:pt>
                <c:pt idx="4">
                  <c:v>2028</c:v>
                </c:pt>
                <c:pt idx="5">
                  <c:v>2030</c:v>
                </c:pt>
              </c:numCache>
            </c:numRef>
          </c:cat>
          <c:val>
            <c:numRef>
              <c:f>'Smoothing Analysis'!$Y$5:$Y$10</c:f>
              <c:numCache>
                <c:formatCode>General</c:formatCode>
                <c:ptCount val="6"/>
                <c:pt idx="0">
                  <c:v>15.610220996712872</c:v>
                </c:pt>
                <c:pt idx="1">
                  <c:v>14.209731481729373</c:v>
                </c:pt>
                <c:pt idx="2">
                  <c:v>13.55438890964219</c:v>
                </c:pt>
                <c:pt idx="3">
                  <c:v>19.076946325058056</c:v>
                </c:pt>
                <c:pt idx="4">
                  <c:v>19.456136351032665</c:v>
                </c:pt>
                <c:pt idx="5">
                  <c:v>28.486674340607834</c:v>
                </c:pt>
              </c:numCache>
            </c:numRef>
          </c:val>
          <c:extLst>
            <c:ext xmlns:c16="http://schemas.microsoft.com/office/drawing/2014/chart" uri="{C3380CC4-5D6E-409C-BE32-E72D297353CC}">
              <c16:uniqueId val="{00000002-3791-4222-AC24-AC32E358DDDC}"/>
            </c:ext>
          </c:extLst>
        </c:ser>
        <c:dLbls>
          <c:showLegendKey val="0"/>
          <c:showVal val="0"/>
          <c:showCatName val="0"/>
          <c:showSerName val="0"/>
          <c:showPercent val="0"/>
          <c:showBubbleSize val="0"/>
        </c:dLbls>
        <c:gapWidth val="219"/>
        <c:overlap val="-27"/>
        <c:axId val="1501778696"/>
        <c:axId val="1501782960"/>
      </c:barChart>
      <c:catAx>
        <c:axId val="1501778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1782960"/>
        <c:crosses val="autoZero"/>
        <c:auto val="1"/>
        <c:lblAlgn val="ctr"/>
        <c:lblOffset val="100"/>
        <c:noMultiLvlLbl val="0"/>
      </c:catAx>
      <c:valAx>
        <c:axId val="1501782960"/>
        <c:scaling>
          <c:orientation val="minMax"/>
          <c:max val="6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EC in £/MWkm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1778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400 kV EC under CMP 375 NOA data (with varying alpha)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'Smoothing Analysis'!$D$30</c:f>
              <c:strCache>
                <c:ptCount val="1"/>
                <c:pt idx="0">
                  <c:v>0.0813</c:v>
                </c:pt>
              </c:strCache>
            </c:strRef>
          </c:tx>
          <c:spPr>
            <a:ln w="28575" cap="rnd">
              <a:solidFill>
                <a:schemeClr val="accent1"/>
              </a:solidFill>
              <a:round/>
            </a:ln>
            <a:effectLst/>
          </c:spPr>
          <c:marker>
            <c:symbol val="none"/>
          </c:marker>
          <c:cat>
            <c:numRef>
              <c:f>'Smoothing Analysis'!$C$31:$C$36</c:f>
              <c:numCache>
                <c:formatCode>General</c:formatCode>
                <c:ptCount val="6"/>
                <c:pt idx="0">
                  <c:v>2024</c:v>
                </c:pt>
                <c:pt idx="1">
                  <c:v>2025</c:v>
                </c:pt>
                <c:pt idx="2">
                  <c:v>2026</c:v>
                </c:pt>
                <c:pt idx="3">
                  <c:v>2027</c:v>
                </c:pt>
                <c:pt idx="4">
                  <c:v>2028</c:v>
                </c:pt>
                <c:pt idx="5">
                  <c:v>2030</c:v>
                </c:pt>
              </c:numCache>
            </c:numRef>
          </c:cat>
          <c:val>
            <c:numRef>
              <c:f>'Smoothing Analysis'!$D$31:$D$36</c:f>
              <c:numCache>
                <c:formatCode>General</c:formatCode>
                <c:ptCount val="6"/>
                <c:pt idx="0">
                  <c:v>16.470865584269919</c:v>
                </c:pt>
                <c:pt idx="1">
                  <c:v>16.360953441010324</c:v>
                </c:pt>
                <c:pt idx="2">
                  <c:v>16.159827902049084</c:v>
                </c:pt>
                <c:pt idx="3">
                  <c:v>19.668628869935535</c:v>
                </c:pt>
                <c:pt idx="4">
                  <c:v>21.179063805914545</c:v>
                </c:pt>
                <c:pt idx="5">
                  <c:v>25.302264812223296</c:v>
                </c:pt>
              </c:numCache>
            </c:numRef>
          </c:val>
          <c:smooth val="0"/>
          <c:extLst>
            <c:ext xmlns:c16="http://schemas.microsoft.com/office/drawing/2014/chart" uri="{C3380CC4-5D6E-409C-BE32-E72D297353CC}">
              <c16:uniqueId val="{00000000-03FB-49E3-9820-BFA30CFF007A}"/>
            </c:ext>
          </c:extLst>
        </c:ser>
        <c:ser>
          <c:idx val="1"/>
          <c:order val="1"/>
          <c:tx>
            <c:strRef>
              <c:f>'Smoothing Analysis'!$E$30</c:f>
              <c:strCache>
                <c:ptCount val="1"/>
                <c:pt idx="0">
                  <c:v>0.13</c:v>
                </c:pt>
              </c:strCache>
            </c:strRef>
          </c:tx>
          <c:spPr>
            <a:ln w="28575" cap="rnd">
              <a:solidFill>
                <a:schemeClr val="accent2"/>
              </a:solidFill>
              <a:round/>
            </a:ln>
            <a:effectLst/>
          </c:spPr>
          <c:marker>
            <c:symbol val="none"/>
          </c:marker>
          <c:cat>
            <c:numRef>
              <c:f>'Smoothing Analysis'!$C$31:$C$36</c:f>
              <c:numCache>
                <c:formatCode>General</c:formatCode>
                <c:ptCount val="6"/>
                <c:pt idx="0">
                  <c:v>2024</c:v>
                </c:pt>
                <c:pt idx="1">
                  <c:v>2025</c:v>
                </c:pt>
                <c:pt idx="2">
                  <c:v>2026</c:v>
                </c:pt>
                <c:pt idx="3">
                  <c:v>2027</c:v>
                </c:pt>
                <c:pt idx="4">
                  <c:v>2028</c:v>
                </c:pt>
                <c:pt idx="5">
                  <c:v>2030</c:v>
                </c:pt>
              </c:numCache>
            </c:numRef>
          </c:cat>
          <c:val>
            <c:numRef>
              <c:f>'Smoothing Analysis'!$E$31:$E$36</c:f>
              <c:numCache>
                <c:formatCode>General</c:formatCode>
                <c:ptCount val="6"/>
                <c:pt idx="0">
                  <c:v>16.284326387401688</c:v>
                </c:pt>
                <c:pt idx="1">
                  <c:v>15.644933537415088</c:v>
                </c:pt>
                <c:pt idx="2">
                  <c:v>15.195586313571377</c:v>
                </c:pt>
                <c:pt idx="3">
                  <c:v>20.55691943133229</c:v>
                </c:pt>
                <c:pt idx="4">
                  <c:v>22.54806195537045</c:v>
                </c:pt>
                <c:pt idx="5">
                  <c:v>28.2812698862217</c:v>
                </c:pt>
              </c:numCache>
            </c:numRef>
          </c:val>
          <c:smooth val="0"/>
          <c:extLst>
            <c:ext xmlns:c16="http://schemas.microsoft.com/office/drawing/2014/chart" uri="{C3380CC4-5D6E-409C-BE32-E72D297353CC}">
              <c16:uniqueId val="{00000001-03FB-49E3-9820-BFA30CFF007A}"/>
            </c:ext>
          </c:extLst>
        </c:ser>
        <c:ser>
          <c:idx val="2"/>
          <c:order val="2"/>
          <c:tx>
            <c:strRef>
              <c:f>'Smoothing Analysis'!$F$30</c:f>
              <c:strCache>
                <c:ptCount val="1"/>
                <c:pt idx="0">
                  <c:v>0.206</c:v>
                </c:pt>
              </c:strCache>
            </c:strRef>
          </c:tx>
          <c:spPr>
            <a:ln w="28575" cap="rnd">
              <a:solidFill>
                <a:schemeClr val="accent3"/>
              </a:solidFill>
              <a:round/>
            </a:ln>
            <a:effectLst/>
          </c:spPr>
          <c:marker>
            <c:symbol val="none"/>
          </c:marker>
          <c:cat>
            <c:numRef>
              <c:f>'Smoothing Analysis'!$C$31:$C$36</c:f>
              <c:numCache>
                <c:formatCode>General</c:formatCode>
                <c:ptCount val="6"/>
                <c:pt idx="0">
                  <c:v>2024</c:v>
                </c:pt>
                <c:pt idx="1">
                  <c:v>2025</c:v>
                </c:pt>
                <c:pt idx="2">
                  <c:v>2026</c:v>
                </c:pt>
                <c:pt idx="3">
                  <c:v>2027</c:v>
                </c:pt>
                <c:pt idx="4">
                  <c:v>2028</c:v>
                </c:pt>
                <c:pt idx="5">
                  <c:v>2030</c:v>
                </c:pt>
              </c:numCache>
            </c:numRef>
          </c:cat>
          <c:val>
            <c:numRef>
              <c:f>'Smoothing Analysis'!$F$31:$F$36</c:f>
              <c:numCache>
                <c:formatCode>General</c:formatCode>
                <c:ptCount val="6"/>
                <c:pt idx="0">
                  <c:v>15.980704077605527</c:v>
                </c:pt>
                <c:pt idx="1">
                  <c:v>14.518936417010654</c:v>
                </c:pt>
                <c:pt idx="2">
                  <c:v>13.805386163364009</c:v>
                </c:pt>
                <c:pt idx="3">
                  <c:v>22.347560146901905</c:v>
                </c:pt>
                <c:pt idx="4">
                  <c:v>24.87374402293424</c:v>
                </c:pt>
                <c:pt idx="5">
                  <c:v>32.922169516726754</c:v>
                </c:pt>
              </c:numCache>
            </c:numRef>
          </c:val>
          <c:smooth val="0"/>
          <c:extLst>
            <c:ext xmlns:c16="http://schemas.microsoft.com/office/drawing/2014/chart" uri="{C3380CC4-5D6E-409C-BE32-E72D297353CC}">
              <c16:uniqueId val="{00000002-03FB-49E3-9820-BFA30CFF007A}"/>
            </c:ext>
          </c:extLst>
        </c:ser>
        <c:ser>
          <c:idx val="3"/>
          <c:order val="3"/>
          <c:tx>
            <c:strRef>
              <c:f>'Smoothing Analysis'!$G$30</c:f>
              <c:strCache>
                <c:ptCount val="1"/>
                <c:pt idx="0">
                  <c:v>1</c:v>
                </c:pt>
              </c:strCache>
            </c:strRef>
          </c:tx>
          <c:spPr>
            <a:ln w="28575" cap="rnd">
              <a:solidFill>
                <a:schemeClr val="accent4"/>
              </a:solidFill>
              <a:round/>
            </a:ln>
            <a:effectLst/>
          </c:spPr>
          <c:marker>
            <c:symbol val="none"/>
          </c:marker>
          <c:cat>
            <c:numRef>
              <c:f>'Smoothing Analysis'!$C$31:$C$36</c:f>
              <c:numCache>
                <c:formatCode>General</c:formatCode>
                <c:ptCount val="6"/>
                <c:pt idx="0">
                  <c:v>2024</c:v>
                </c:pt>
                <c:pt idx="1">
                  <c:v>2025</c:v>
                </c:pt>
                <c:pt idx="2">
                  <c:v>2026</c:v>
                </c:pt>
                <c:pt idx="3">
                  <c:v>2027</c:v>
                </c:pt>
                <c:pt idx="4">
                  <c:v>2028</c:v>
                </c:pt>
                <c:pt idx="5">
                  <c:v>2030</c:v>
                </c:pt>
              </c:numCache>
            </c:numRef>
          </c:cat>
          <c:val>
            <c:numRef>
              <c:f>'Smoothing Analysis'!$G$31:$G$36</c:f>
              <c:numCache>
                <c:formatCode>General</c:formatCode>
                <c:ptCount val="6"/>
                <c:pt idx="0">
                  <c:v>12.83136678579829</c:v>
                </c:pt>
                <c:pt idx="1">
                  <c:v>5.4395712456670342</c:v>
                </c:pt>
                <c:pt idx="2">
                  <c:v>9.7803031503580389</c:v>
                </c:pt>
                <c:pt idx="3">
                  <c:v>52.429411880744325</c:v>
                </c:pt>
                <c:pt idx="4">
                  <c:v>31.642993875209854</c:v>
                </c:pt>
                <c:pt idx="5">
                  <c:v>56.166968608813882</c:v>
                </c:pt>
              </c:numCache>
            </c:numRef>
          </c:val>
          <c:smooth val="0"/>
          <c:extLst>
            <c:ext xmlns:c16="http://schemas.microsoft.com/office/drawing/2014/chart" uri="{C3380CC4-5D6E-409C-BE32-E72D297353CC}">
              <c16:uniqueId val="{00000003-03FB-49E3-9820-BFA30CFF007A}"/>
            </c:ext>
          </c:extLst>
        </c:ser>
        <c:dLbls>
          <c:showLegendKey val="0"/>
          <c:showVal val="0"/>
          <c:showCatName val="0"/>
          <c:showSerName val="0"/>
          <c:showPercent val="0"/>
          <c:showBubbleSize val="0"/>
        </c:dLbls>
        <c:smooth val="0"/>
        <c:axId val="294477311"/>
        <c:axId val="1124695935"/>
      </c:lineChart>
      <c:catAx>
        <c:axId val="29447731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4695935"/>
        <c:crosses val="autoZero"/>
        <c:auto val="1"/>
        <c:lblAlgn val="ctr"/>
        <c:lblOffset val="100"/>
        <c:noMultiLvlLbl val="0"/>
      </c:catAx>
      <c:valAx>
        <c:axId val="112469593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EC in £/MWkm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447731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GB"/>
              <a:t>Smoothing in illustrated</a:t>
            </a:r>
          </a:p>
          <a:p>
            <a:pPr>
              <a:defRPr/>
            </a:pPr>
            <a:r>
              <a:rPr lang="en-GB"/>
              <a:t>X axis is years, year 0 is prior</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lotArea>
      <c:layout/>
      <c:lineChart>
        <c:grouping val="standard"/>
        <c:varyColors val="0"/>
        <c:ser>
          <c:idx val="0"/>
          <c:order val="0"/>
          <c:tx>
            <c:strRef>
              <c:f>'Smoothing illustrated'!$B$9</c:f>
              <c:strCache>
                <c:ptCount val="1"/>
                <c:pt idx="0">
                  <c:v>How much of baseline expansion constant is in the mix</c:v>
                </c:pt>
              </c:strCache>
            </c:strRef>
          </c:tx>
          <c:spPr>
            <a:ln w="31750" cap="rnd">
              <a:solidFill>
                <a:schemeClr val="accent1"/>
              </a:solidFill>
              <a:round/>
            </a:ln>
            <a:effectLst/>
          </c:spPr>
          <c:marker>
            <c:symbol val="none"/>
          </c:marker>
          <c:cat>
            <c:numRef>
              <c:f>'Smoothing illustrated'!$A$10:$A$35</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cat>
          <c:val>
            <c:numRef>
              <c:f>'Smoothing illustrated'!$B$10:$B$35</c:f>
              <c:numCache>
                <c:formatCode>0%</c:formatCode>
                <c:ptCount val="26"/>
                <c:pt idx="0">
                  <c:v>1</c:v>
                </c:pt>
                <c:pt idx="1">
                  <c:v>0.87</c:v>
                </c:pt>
                <c:pt idx="2">
                  <c:v>0.75690000000000002</c:v>
                </c:pt>
                <c:pt idx="3">
                  <c:v>0.65850300000000006</c:v>
                </c:pt>
                <c:pt idx="4">
                  <c:v>0.57289761000000006</c:v>
                </c:pt>
                <c:pt idx="5">
                  <c:v>0.49842092070000005</c:v>
                </c:pt>
                <c:pt idx="6">
                  <c:v>0.43362620100900001</c:v>
                </c:pt>
                <c:pt idx="7">
                  <c:v>0.37725479487783004</c:v>
                </c:pt>
                <c:pt idx="8">
                  <c:v>0.32821167154371211</c:v>
                </c:pt>
                <c:pt idx="9">
                  <c:v>0.28554415424302954</c:v>
                </c:pt>
                <c:pt idx="10">
                  <c:v>0.24842341419143568</c:v>
                </c:pt>
                <c:pt idx="11">
                  <c:v>0.21612837034654905</c:v>
                </c:pt>
                <c:pt idx="12">
                  <c:v>0.18803168220149769</c:v>
                </c:pt>
                <c:pt idx="13">
                  <c:v>0.16358756351530299</c:v>
                </c:pt>
                <c:pt idx="14">
                  <c:v>0.14232118025831358</c:v>
                </c:pt>
                <c:pt idx="15">
                  <c:v>0.12381942682473282</c:v>
                </c:pt>
                <c:pt idx="16">
                  <c:v>0.10772290133751755</c:v>
                </c:pt>
                <c:pt idx="17">
                  <c:v>9.3718924163640263E-2</c:v>
                </c:pt>
                <c:pt idx="18">
                  <c:v>8.1535464022367027E-2</c:v>
                </c:pt>
                <c:pt idx="19">
                  <c:v>7.0935853699459317E-2</c:v>
                </c:pt>
                <c:pt idx="20">
                  <c:v>6.1714192718529605E-2</c:v>
                </c:pt>
                <c:pt idx="21">
                  <c:v>5.3691347665120757E-2</c:v>
                </c:pt>
                <c:pt idx="22">
                  <c:v>4.6711472468655056E-2</c:v>
                </c:pt>
                <c:pt idx="23">
                  <c:v>4.0638981047729901E-2</c:v>
                </c:pt>
                <c:pt idx="24">
                  <c:v>3.5355913511525013E-2</c:v>
                </c:pt>
                <c:pt idx="25">
                  <c:v>3.0759644755026759E-2</c:v>
                </c:pt>
              </c:numCache>
            </c:numRef>
          </c:val>
          <c:smooth val="0"/>
          <c:extLst>
            <c:ext xmlns:c16="http://schemas.microsoft.com/office/drawing/2014/chart" uri="{C3380CC4-5D6E-409C-BE32-E72D297353CC}">
              <c16:uniqueId val="{00000000-468F-4E73-AFCB-FA3948B73A9B}"/>
            </c:ext>
          </c:extLst>
        </c:ser>
        <c:ser>
          <c:idx val="1"/>
          <c:order val="1"/>
          <c:tx>
            <c:strRef>
              <c:f>'Smoothing illustrated'!$C$9</c:f>
              <c:strCache>
                <c:ptCount val="1"/>
                <c:pt idx="0">
                  <c:v>How much of newly calculated expansion constants since year 1 are in the mix</c:v>
                </c:pt>
              </c:strCache>
            </c:strRef>
          </c:tx>
          <c:spPr>
            <a:ln w="31750" cap="rnd">
              <a:solidFill>
                <a:schemeClr val="accent2"/>
              </a:solidFill>
              <a:round/>
            </a:ln>
            <a:effectLst/>
          </c:spPr>
          <c:marker>
            <c:symbol val="none"/>
          </c:marker>
          <c:cat>
            <c:numRef>
              <c:f>'Smoothing illustrated'!$A$10:$A$35</c:f>
              <c:numCache>
                <c:formatCode>General</c:formatCode>
                <c:ptCount val="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numCache>
            </c:numRef>
          </c:cat>
          <c:val>
            <c:numRef>
              <c:f>'Smoothing illustrated'!$C$10:$C$35</c:f>
              <c:numCache>
                <c:formatCode>0%</c:formatCode>
                <c:ptCount val="26"/>
                <c:pt idx="0">
                  <c:v>0</c:v>
                </c:pt>
                <c:pt idx="1">
                  <c:v>0.13</c:v>
                </c:pt>
                <c:pt idx="2">
                  <c:v>0.24309999999999998</c:v>
                </c:pt>
                <c:pt idx="3">
                  <c:v>0.34149699999999994</c:v>
                </c:pt>
                <c:pt idx="4">
                  <c:v>0.42710238999999994</c:v>
                </c:pt>
                <c:pt idx="5">
                  <c:v>0.5015790792999999</c:v>
                </c:pt>
                <c:pt idx="6">
                  <c:v>0.56637379899100004</c:v>
                </c:pt>
                <c:pt idx="7">
                  <c:v>0.62274520512217002</c:v>
                </c:pt>
                <c:pt idx="8">
                  <c:v>0.67178832845628789</c:v>
                </c:pt>
                <c:pt idx="9">
                  <c:v>0.71445584575697052</c:v>
                </c:pt>
                <c:pt idx="10">
                  <c:v>0.75157658580856435</c:v>
                </c:pt>
                <c:pt idx="11">
                  <c:v>0.78387162965345092</c:v>
                </c:pt>
                <c:pt idx="12">
                  <c:v>0.81196831779850231</c:v>
                </c:pt>
                <c:pt idx="13">
                  <c:v>0.83641243648469699</c:v>
                </c:pt>
                <c:pt idx="14">
                  <c:v>0.85767881974168647</c:v>
                </c:pt>
                <c:pt idx="15">
                  <c:v>0.87618057317526721</c:v>
                </c:pt>
                <c:pt idx="16">
                  <c:v>0.89227709866248239</c:v>
                </c:pt>
                <c:pt idx="17">
                  <c:v>0.90628107583635975</c:v>
                </c:pt>
                <c:pt idx="18">
                  <c:v>0.918464535977633</c:v>
                </c:pt>
                <c:pt idx="19">
                  <c:v>0.92906414630054068</c:v>
                </c:pt>
                <c:pt idx="20">
                  <c:v>0.93828580728147037</c:v>
                </c:pt>
                <c:pt idx="21">
                  <c:v>0.94630865233487926</c:v>
                </c:pt>
                <c:pt idx="22">
                  <c:v>0.95328852753134496</c:v>
                </c:pt>
                <c:pt idx="23">
                  <c:v>0.95936101895227011</c:v>
                </c:pt>
                <c:pt idx="24">
                  <c:v>0.96464408648847499</c:v>
                </c:pt>
                <c:pt idx="25">
                  <c:v>0.96924035524497321</c:v>
                </c:pt>
              </c:numCache>
            </c:numRef>
          </c:val>
          <c:smooth val="0"/>
          <c:extLst>
            <c:ext xmlns:c16="http://schemas.microsoft.com/office/drawing/2014/chart" uri="{C3380CC4-5D6E-409C-BE32-E72D297353CC}">
              <c16:uniqueId val="{00000001-468F-4E73-AFCB-FA3948B73A9B}"/>
            </c:ext>
          </c:extLst>
        </c:ser>
        <c:dLbls>
          <c:showLegendKey val="0"/>
          <c:showVal val="0"/>
          <c:showCatName val="0"/>
          <c:showSerName val="0"/>
          <c:showPercent val="0"/>
          <c:showBubbleSize val="0"/>
        </c:dLbls>
        <c:smooth val="0"/>
        <c:axId val="776397616"/>
        <c:axId val="776398336"/>
      </c:lineChart>
      <c:catAx>
        <c:axId val="776397616"/>
        <c:scaling>
          <c:orientation val="minMax"/>
        </c:scaling>
        <c:delete val="0"/>
        <c:axPos val="b"/>
        <c:title>
          <c:tx>
            <c:rich>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GB"/>
                  <a:t>Years</a:t>
                </a:r>
              </a:p>
            </c:rich>
          </c:tx>
          <c:overlay val="0"/>
          <c:spPr>
            <a:noFill/>
            <a:ln>
              <a:noFill/>
            </a:ln>
            <a:effectLst/>
          </c:spPr>
          <c:txPr>
            <a:bodyPr rot="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 sourceLinked="0"/>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776398336"/>
        <c:crosses val="autoZero"/>
        <c:auto val="0"/>
        <c:lblAlgn val="ctr"/>
        <c:lblOffset val="100"/>
        <c:noMultiLvlLbl val="0"/>
      </c:catAx>
      <c:valAx>
        <c:axId val="776398336"/>
        <c:scaling>
          <c:orientation val="minMax"/>
          <c:max val="1"/>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GB"/>
                  <a:t>Proportion</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776397616"/>
        <c:crossesAt val="1"/>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342899</xdr:colOff>
      <xdr:row>12</xdr:row>
      <xdr:rowOff>95250</xdr:rowOff>
    </xdr:from>
    <xdr:to>
      <xdr:col>6</xdr:col>
      <xdr:colOff>479424</xdr:colOff>
      <xdr:row>25</xdr:row>
      <xdr:rowOff>82550</xdr:rowOff>
    </xdr:to>
    <xdr:graphicFrame macro="">
      <xdr:nvGraphicFramePr>
        <xdr:cNvPr id="2" name="Chart 1">
          <a:extLst>
            <a:ext uri="{FF2B5EF4-FFF2-40B4-BE49-F238E27FC236}">
              <a16:creationId xmlns:a16="http://schemas.microsoft.com/office/drawing/2014/main" id="{8558EC19-B6E6-48E5-96C3-9659F77069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311149</xdr:colOff>
      <xdr:row>12</xdr:row>
      <xdr:rowOff>114300</xdr:rowOff>
    </xdr:from>
    <xdr:to>
      <xdr:col>14</xdr:col>
      <xdr:colOff>85724</xdr:colOff>
      <xdr:row>25</xdr:row>
      <xdr:rowOff>69850</xdr:rowOff>
    </xdr:to>
    <xdr:graphicFrame macro="">
      <xdr:nvGraphicFramePr>
        <xdr:cNvPr id="3" name="Chart 2">
          <a:extLst>
            <a:ext uri="{FF2B5EF4-FFF2-40B4-BE49-F238E27FC236}">
              <a16:creationId xmlns:a16="http://schemas.microsoft.com/office/drawing/2014/main" id="{9963A7C7-6D07-4A84-AED7-D9F4848EF9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222250</xdr:colOff>
      <xdr:row>12</xdr:row>
      <xdr:rowOff>107949</xdr:rowOff>
    </xdr:from>
    <xdr:to>
      <xdr:col>20</xdr:col>
      <xdr:colOff>139700</xdr:colOff>
      <xdr:row>25</xdr:row>
      <xdr:rowOff>63500</xdr:rowOff>
    </xdr:to>
    <xdr:graphicFrame macro="">
      <xdr:nvGraphicFramePr>
        <xdr:cNvPr id="4" name="Chart 3">
          <a:extLst>
            <a:ext uri="{FF2B5EF4-FFF2-40B4-BE49-F238E27FC236}">
              <a16:creationId xmlns:a16="http://schemas.microsoft.com/office/drawing/2014/main" id="{878F30EE-B944-4DF0-A751-65805556EC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428624</xdr:colOff>
      <xdr:row>12</xdr:row>
      <xdr:rowOff>106891</xdr:rowOff>
    </xdr:from>
    <xdr:to>
      <xdr:col>27</xdr:col>
      <xdr:colOff>518583</xdr:colOff>
      <xdr:row>26</xdr:row>
      <xdr:rowOff>10583</xdr:rowOff>
    </xdr:to>
    <xdr:graphicFrame macro="">
      <xdr:nvGraphicFramePr>
        <xdr:cNvPr id="5" name="Chart 4">
          <a:extLst>
            <a:ext uri="{FF2B5EF4-FFF2-40B4-BE49-F238E27FC236}">
              <a16:creationId xmlns:a16="http://schemas.microsoft.com/office/drawing/2014/main" id="{49D076F3-4E1D-4AD4-A6C5-CDDA84CCE7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476248</xdr:colOff>
      <xdr:row>28</xdr:row>
      <xdr:rowOff>12700</xdr:rowOff>
    </xdr:from>
    <xdr:to>
      <xdr:col>18</xdr:col>
      <xdr:colOff>215899</xdr:colOff>
      <xdr:row>48</xdr:row>
      <xdr:rowOff>152400</xdr:rowOff>
    </xdr:to>
    <xdr:graphicFrame macro="">
      <xdr:nvGraphicFramePr>
        <xdr:cNvPr id="6" name="Chart 5">
          <a:extLst>
            <a:ext uri="{FF2B5EF4-FFF2-40B4-BE49-F238E27FC236}">
              <a16:creationId xmlns:a16="http://schemas.microsoft.com/office/drawing/2014/main" id="{EAB6AE54-9144-4600-91EF-2DF4EC552B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492124</xdr:colOff>
      <xdr:row>0</xdr:row>
      <xdr:rowOff>152400</xdr:rowOff>
    </xdr:from>
    <xdr:to>
      <xdr:col>15</xdr:col>
      <xdr:colOff>12700</xdr:colOff>
      <xdr:row>18</xdr:row>
      <xdr:rowOff>19050</xdr:rowOff>
    </xdr:to>
    <xdr:graphicFrame macro="">
      <xdr:nvGraphicFramePr>
        <xdr:cNvPr id="2" name="Chart 1">
          <a:extLst>
            <a:ext uri="{FF2B5EF4-FFF2-40B4-BE49-F238E27FC236}">
              <a16:creationId xmlns:a16="http://schemas.microsoft.com/office/drawing/2014/main" id="{8063FE76-E532-434C-B6C4-20E5CDD598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nnex%2011%20-%20worked%20examples%20of%20how%20the%20calculations%20will%20work/Annex%2011%20worked%20examples%20of%20how%20the%20calculations%20will%20work.xlsx?326954DA" TargetMode="External"/><Relationship Id="rId1" Type="http://schemas.openxmlformats.org/officeDocument/2006/relationships/externalLinkPath" Target="file:///\\326954DA\Annex%2011%20worked%20examples%20of%20how%20the%20calculations%20will%20wor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CMP 375 - figure 7 WG rep"/>
      <sheetName val="CMP315 subs illustrated"/>
      <sheetName val="Constants"/>
    </sheetNames>
    <sheetDataSet>
      <sheetData sheetId="0"/>
      <sheetData sheetId="1"/>
      <sheetData sheetId="2"/>
      <sheetData sheetId="3">
        <row r="2">
          <cell r="C2">
            <v>0.04</v>
          </cell>
        </row>
        <row r="3">
          <cell r="C3">
            <v>1.7999999999999999E-2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AECD-2471-460C-B5BF-7BEEB2D2371B}">
  <dimension ref="B1:U23"/>
  <sheetViews>
    <sheetView zoomScale="90" zoomScaleNormal="90" workbookViewId="0">
      <selection activeCell="C20" sqref="C20:T23"/>
    </sheetView>
  </sheetViews>
  <sheetFormatPr defaultRowHeight="14.5" x14ac:dyDescent="0.35"/>
  <cols>
    <col min="3" max="3" width="10.26953125" bestFit="1" customWidth="1"/>
    <col min="4" max="20" width="10" bestFit="1" customWidth="1"/>
    <col min="21" max="21" width="8.81640625" customWidth="1"/>
  </cols>
  <sheetData>
    <row r="1" spans="2:21" x14ac:dyDescent="0.35">
      <c r="C1" t="s">
        <v>28</v>
      </c>
    </row>
    <row r="2" spans="2:21" x14ac:dyDescent="0.35">
      <c r="B2" t="s">
        <v>0</v>
      </c>
      <c r="C2" s="1">
        <v>0.13</v>
      </c>
      <c r="U2" s="2"/>
    </row>
    <row r="4" spans="2:21" x14ac:dyDescent="0.35">
      <c r="B4" s="3"/>
      <c r="C4" s="3" t="s">
        <v>1</v>
      </c>
      <c r="D4" s="3" t="s">
        <v>2</v>
      </c>
      <c r="E4" s="3" t="s">
        <v>3</v>
      </c>
      <c r="F4" s="3" t="s">
        <v>4</v>
      </c>
      <c r="G4" s="3" t="s">
        <v>5</v>
      </c>
      <c r="H4" s="3" t="s">
        <v>6</v>
      </c>
      <c r="I4" s="3" t="s">
        <v>7</v>
      </c>
      <c r="J4" s="3" t="s">
        <v>8</v>
      </c>
      <c r="K4" s="3" t="s">
        <v>9</v>
      </c>
      <c r="L4" s="3" t="s">
        <v>10</v>
      </c>
      <c r="M4" s="3" t="s">
        <v>11</v>
      </c>
      <c r="N4" s="3" t="s">
        <v>12</v>
      </c>
      <c r="O4" s="3" t="s">
        <v>13</v>
      </c>
      <c r="P4" s="3" t="s">
        <v>14</v>
      </c>
      <c r="Q4" s="3" t="s">
        <v>15</v>
      </c>
      <c r="R4" s="3" t="s">
        <v>16</v>
      </c>
      <c r="S4" s="3" t="s">
        <v>17</v>
      </c>
      <c r="T4" s="3" t="s">
        <v>18</v>
      </c>
      <c r="U4" s="6" t="s">
        <v>19</v>
      </c>
    </row>
    <row r="5" spans="2:21" x14ac:dyDescent="0.35">
      <c r="B5" s="3" t="s">
        <v>20</v>
      </c>
      <c r="C5" s="4">
        <f>1-C2</f>
        <v>0.87</v>
      </c>
      <c r="D5" s="5">
        <f t="shared" ref="D5:M5" si="0">$C$2/10</f>
        <v>1.3000000000000001E-2</v>
      </c>
      <c r="E5" s="5">
        <f t="shared" si="0"/>
        <v>1.3000000000000001E-2</v>
      </c>
      <c r="F5" s="5">
        <f t="shared" si="0"/>
        <v>1.3000000000000001E-2</v>
      </c>
      <c r="G5" s="5">
        <f t="shared" si="0"/>
        <v>1.3000000000000001E-2</v>
      </c>
      <c r="H5" s="5">
        <f t="shared" si="0"/>
        <v>1.3000000000000001E-2</v>
      </c>
      <c r="I5" s="5">
        <f t="shared" si="0"/>
        <v>1.3000000000000001E-2</v>
      </c>
      <c r="J5" s="5">
        <f t="shared" si="0"/>
        <v>1.3000000000000001E-2</v>
      </c>
      <c r="K5" s="5">
        <f t="shared" si="0"/>
        <v>1.3000000000000001E-2</v>
      </c>
      <c r="L5" s="5">
        <f t="shared" si="0"/>
        <v>1.3000000000000001E-2</v>
      </c>
      <c r="M5" s="5">
        <f t="shared" si="0"/>
        <v>1.3000000000000001E-2</v>
      </c>
      <c r="N5" s="3"/>
      <c r="O5" s="3"/>
      <c r="P5" s="3"/>
      <c r="Q5" s="3"/>
      <c r="R5" s="3"/>
      <c r="S5" s="3"/>
      <c r="T5" s="3"/>
      <c r="U5" s="7">
        <f>SUM(C5:T5)</f>
        <v>1</v>
      </c>
    </row>
    <row r="6" spans="2:21" x14ac:dyDescent="0.35">
      <c r="B6" s="3" t="s">
        <v>21</v>
      </c>
      <c r="C6" s="4">
        <f t="shared" ref="C6:N12" si="1">IF(AND(C5=0,B5&lt;&gt;0),$C$2,C5*(1-$C$2))</f>
        <v>0.75690000000000002</v>
      </c>
      <c r="D6" s="4">
        <f t="shared" si="1"/>
        <v>1.1310000000000001E-2</v>
      </c>
      <c r="E6" s="4">
        <f t="shared" si="1"/>
        <v>1.1310000000000001E-2</v>
      </c>
      <c r="F6" s="4">
        <f t="shared" si="1"/>
        <v>1.1310000000000001E-2</v>
      </c>
      <c r="G6" s="4">
        <f t="shared" si="1"/>
        <v>1.1310000000000001E-2</v>
      </c>
      <c r="H6" s="4">
        <f t="shared" si="1"/>
        <v>1.1310000000000001E-2</v>
      </c>
      <c r="I6" s="4">
        <f t="shared" si="1"/>
        <v>1.1310000000000001E-2</v>
      </c>
      <c r="J6" s="4">
        <f t="shared" si="1"/>
        <v>1.1310000000000001E-2</v>
      </c>
      <c r="K6" s="4">
        <f t="shared" si="1"/>
        <v>1.1310000000000001E-2</v>
      </c>
      <c r="L6" s="4">
        <f t="shared" si="1"/>
        <v>1.1310000000000001E-2</v>
      </c>
      <c r="M6" s="4">
        <f t="shared" si="1"/>
        <v>1.1310000000000001E-2</v>
      </c>
      <c r="N6" s="4">
        <f t="shared" si="1"/>
        <v>0.13</v>
      </c>
      <c r="O6" s="4"/>
      <c r="P6" s="4"/>
      <c r="Q6" s="4"/>
      <c r="R6" s="4"/>
      <c r="S6" s="4"/>
      <c r="T6" s="4"/>
      <c r="U6" s="7">
        <f t="shared" ref="U6:U12" si="2">SUM(C6:T6)</f>
        <v>1.0000000000000004</v>
      </c>
    </row>
    <row r="7" spans="2:21" x14ac:dyDescent="0.35">
      <c r="B7" s="3" t="s">
        <v>22</v>
      </c>
      <c r="C7" s="4">
        <f t="shared" si="1"/>
        <v>0.65850300000000006</v>
      </c>
      <c r="D7" s="4">
        <f t="shared" si="1"/>
        <v>9.8396999999999998E-3</v>
      </c>
      <c r="E7" s="4">
        <f t="shared" si="1"/>
        <v>9.8396999999999998E-3</v>
      </c>
      <c r="F7" s="4">
        <f t="shared" si="1"/>
        <v>9.8396999999999998E-3</v>
      </c>
      <c r="G7" s="4">
        <f t="shared" si="1"/>
        <v>9.8396999999999998E-3</v>
      </c>
      <c r="H7" s="4">
        <f t="shared" si="1"/>
        <v>9.8396999999999998E-3</v>
      </c>
      <c r="I7" s="4">
        <f t="shared" si="1"/>
        <v>9.8396999999999998E-3</v>
      </c>
      <c r="J7" s="4">
        <f t="shared" si="1"/>
        <v>9.8396999999999998E-3</v>
      </c>
      <c r="K7" s="4">
        <f t="shared" si="1"/>
        <v>9.8396999999999998E-3</v>
      </c>
      <c r="L7" s="4">
        <f t="shared" si="1"/>
        <v>9.8396999999999998E-3</v>
      </c>
      <c r="M7" s="4">
        <f t="shared" si="1"/>
        <v>9.8396999999999998E-3</v>
      </c>
      <c r="N7" s="4">
        <f t="shared" si="1"/>
        <v>0.11310000000000001</v>
      </c>
      <c r="O7" s="4">
        <f t="shared" ref="O7:O12" si="3">IF(AND(O6=0,N6&lt;&gt;0),$C$2,O6*(1-$C$2))</f>
        <v>0.13</v>
      </c>
      <c r="P7" s="4"/>
      <c r="Q7" s="4"/>
      <c r="R7" s="4"/>
      <c r="S7" s="4"/>
      <c r="T7" s="4"/>
      <c r="U7" s="7">
        <f t="shared" si="2"/>
        <v>1</v>
      </c>
    </row>
    <row r="8" spans="2:21" x14ac:dyDescent="0.35">
      <c r="B8" s="3" t="s">
        <v>23</v>
      </c>
      <c r="C8" s="4">
        <f t="shared" si="1"/>
        <v>0.57289761000000006</v>
      </c>
      <c r="D8" s="4">
        <f t="shared" si="1"/>
        <v>8.560538999999999E-3</v>
      </c>
      <c r="E8" s="4">
        <f t="shared" si="1"/>
        <v>8.560538999999999E-3</v>
      </c>
      <c r="F8" s="4">
        <f t="shared" si="1"/>
        <v>8.560538999999999E-3</v>
      </c>
      <c r="G8" s="4">
        <f t="shared" si="1"/>
        <v>8.560538999999999E-3</v>
      </c>
      <c r="H8" s="4">
        <f t="shared" si="1"/>
        <v>8.560538999999999E-3</v>
      </c>
      <c r="I8" s="4">
        <f t="shared" si="1"/>
        <v>8.560538999999999E-3</v>
      </c>
      <c r="J8" s="4">
        <f t="shared" si="1"/>
        <v>8.560538999999999E-3</v>
      </c>
      <c r="K8" s="4">
        <f t="shared" si="1"/>
        <v>8.560538999999999E-3</v>
      </c>
      <c r="L8" s="4">
        <f t="shared" si="1"/>
        <v>8.560538999999999E-3</v>
      </c>
      <c r="M8" s="4">
        <f t="shared" si="1"/>
        <v>8.560538999999999E-3</v>
      </c>
      <c r="N8" s="4">
        <f t="shared" si="1"/>
        <v>9.8396999999999998E-2</v>
      </c>
      <c r="O8" s="4">
        <f t="shared" si="3"/>
        <v>0.11310000000000001</v>
      </c>
      <c r="P8" s="4">
        <f>IF(AND(P7=0,O7&lt;&gt;0),$C$2,P7*(1-$C$2))</f>
        <v>0.13</v>
      </c>
      <c r="Q8" s="4"/>
      <c r="R8" s="4"/>
      <c r="S8" s="4"/>
      <c r="T8" s="4"/>
      <c r="U8" s="7">
        <f t="shared" si="2"/>
        <v>0.99999999999999978</v>
      </c>
    </row>
    <row r="9" spans="2:21" x14ac:dyDescent="0.35">
      <c r="B9" s="3" t="s">
        <v>24</v>
      </c>
      <c r="C9" s="4">
        <f t="shared" si="1"/>
        <v>0.49842092070000005</v>
      </c>
      <c r="D9" s="4">
        <f t="shared" si="1"/>
        <v>7.4476689299999991E-3</v>
      </c>
      <c r="E9" s="4">
        <f t="shared" si="1"/>
        <v>7.4476689299999991E-3</v>
      </c>
      <c r="F9" s="4">
        <f t="shared" si="1"/>
        <v>7.4476689299999991E-3</v>
      </c>
      <c r="G9" s="4">
        <f t="shared" si="1"/>
        <v>7.4476689299999991E-3</v>
      </c>
      <c r="H9" s="4">
        <f t="shared" si="1"/>
        <v>7.4476689299999991E-3</v>
      </c>
      <c r="I9" s="4">
        <f t="shared" si="1"/>
        <v>7.4476689299999991E-3</v>
      </c>
      <c r="J9" s="4">
        <f t="shared" si="1"/>
        <v>7.4476689299999991E-3</v>
      </c>
      <c r="K9" s="4">
        <f t="shared" si="1"/>
        <v>7.4476689299999991E-3</v>
      </c>
      <c r="L9" s="4">
        <f t="shared" si="1"/>
        <v>7.4476689299999991E-3</v>
      </c>
      <c r="M9" s="4">
        <f t="shared" si="1"/>
        <v>7.4476689299999991E-3</v>
      </c>
      <c r="N9" s="4">
        <f t="shared" si="1"/>
        <v>8.5605390000000003E-2</v>
      </c>
      <c r="O9" s="4">
        <f t="shared" si="3"/>
        <v>9.8396999999999998E-2</v>
      </c>
      <c r="P9" s="4">
        <f>IF(AND(P8=0,O8&lt;&gt;0),$C$2,P8*(1-$C$2))</f>
        <v>0.11310000000000001</v>
      </c>
      <c r="Q9" s="4">
        <f>IF(AND(Q8=0,P8&lt;&gt;0),$C$2,Q8*(1-$C$2))</f>
        <v>0.13</v>
      </c>
      <c r="R9" s="4"/>
      <c r="S9" s="4"/>
      <c r="T9" s="4"/>
      <c r="U9" s="7">
        <f t="shared" si="2"/>
        <v>1.0000000000000004</v>
      </c>
    </row>
    <row r="10" spans="2:21" x14ac:dyDescent="0.35">
      <c r="B10" s="3" t="s">
        <v>25</v>
      </c>
      <c r="C10" s="4">
        <f t="shared" si="1"/>
        <v>0.43362620100900001</v>
      </c>
      <c r="D10" s="4">
        <f t="shared" si="1"/>
        <v>6.4794719690999996E-3</v>
      </c>
      <c r="E10" s="4">
        <f t="shared" si="1"/>
        <v>6.4794719690999996E-3</v>
      </c>
      <c r="F10" s="4">
        <f t="shared" si="1"/>
        <v>6.4794719690999996E-3</v>
      </c>
      <c r="G10" s="4">
        <f t="shared" si="1"/>
        <v>6.4794719690999996E-3</v>
      </c>
      <c r="H10" s="4">
        <f t="shared" si="1"/>
        <v>6.4794719690999996E-3</v>
      </c>
      <c r="I10" s="4">
        <f t="shared" si="1"/>
        <v>6.4794719690999996E-3</v>
      </c>
      <c r="J10" s="4">
        <f t="shared" si="1"/>
        <v>6.4794719690999996E-3</v>
      </c>
      <c r="K10" s="4">
        <f t="shared" si="1"/>
        <v>6.4794719690999996E-3</v>
      </c>
      <c r="L10" s="4">
        <f t="shared" si="1"/>
        <v>6.4794719690999996E-3</v>
      </c>
      <c r="M10" s="4">
        <f t="shared" si="1"/>
        <v>6.4794719690999996E-3</v>
      </c>
      <c r="N10" s="4">
        <f t="shared" si="1"/>
        <v>7.4476689299999996E-2</v>
      </c>
      <c r="O10" s="4">
        <f t="shared" si="3"/>
        <v>8.5605390000000003E-2</v>
      </c>
      <c r="P10" s="4">
        <f>IF(AND(P9=0,O9&lt;&gt;0),$C$2,P9*(1-$C$2))</f>
        <v>9.8396999999999998E-2</v>
      </c>
      <c r="Q10" s="4">
        <f>IF(AND(Q9=0,P9&lt;&gt;0),$C$2,Q9*(1-$C$2))</f>
        <v>0.11310000000000001</v>
      </c>
      <c r="R10" s="4">
        <f>IF(AND(R9=0,Q9&lt;&gt;0),$C$2,R9*(1-$C$2))</f>
        <v>0.13</v>
      </c>
      <c r="S10" s="4"/>
      <c r="T10" s="4"/>
      <c r="U10" s="7">
        <f t="shared" si="2"/>
        <v>0.99999999999999978</v>
      </c>
    </row>
    <row r="11" spans="2:21" x14ac:dyDescent="0.35">
      <c r="B11" s="3" t="s">
        <v>26</v>
      </c>
      <c r="C11" s="4">
        <f t="shared" si="1"/>
        <v>0.37725479487783004</v>
      </c>
      <c r="D11" s="4">
        <f t="shared" si="1"/>
        <v>5.6371406131169996E-3</v>
      </c>
      <c r="E11" s="4">
        <f t="shared" si="1"/>
        <v>5.6371406131169996E-3</v>
      </c>
      <c r="F11" s="4">
        <f t="shared" si="1"/>
        <v>5.6371406131169996E-3</v>
      </c>
      <c r="G11" s="4">
        <f t="shared" si="1"/>
        <v>5.6371406131169996E-3</v>
      </c>
      <c r="H11" s="4">
        <f t="shared" si="1"/>
        <v>5.6371406131169996E-3</v>
      </c>
      <c r="I11" s="4">
        <f t="shared" si="1"/>
        <v>5.6371406131169996E-3</v>
      </c>
      <c r="J11" s="4">
        <f t="shared" si="1"/>
        <v>5.6371406131169996E-3</v>
      </c>
      <c r="K11" s="4">
        <f t="shared" si="1"/>
        <v>5.6371406131169996E-3</v>
      </c>
      <c r="L11" s="4">
        <f t="shared" si="1"/>
        <v>5.6371406131169996E-3</v>
      </c>
      <c r="M11" s="4">
        <f t="shared" si="1"/>
        <v>5.6371406131169996E-3</v>
      </c>
      <c r="N11" s="4">
        <f t="shared" si="1"/>
        <v>6.4794719690999994E-2</v>
      </c>
      <c r="O11" s="4">
        <f t="shared" si="3"/>
        <v>7.4476689299999996E-2</v>
      </c>
      <c r="P11" s="4">
        <f>IF(AND(P10=0,O10&lt;&gt;0),$C$2,P10*(1-$C$2))</f>
        <v>8.5605390000000003E-2</v>
      </c>
      <c r="Q11" s="4">
        <f>IF(AND(Q10=0,P10&lt;&gt;0),$C$2,Q10*(1-$C$2))</f>
        <v>9.8396999999999998E-2</v>
      </c>
      <c r="R11" s="4">
        <f>IF(AND(R10=0,Q10&lt;&gt;0),$C$2,R10*(1-$C$2))</f>
        <v>0.11310000000000001</v>
      </c>
      <c r="S11" s="4">
        <f>IF(AND(S10=0,R10&lt;&gt;0),$C$2,S10*(1-$C$2))</f>
        <v>0.13</v>
      </c>
      <c r="T11" s="4"/>
      <c r="U11" s="7">
        <f t="shared" si="2"/>
        <v>0.99999999999999978</v>
      </c>
    </row>
    <row r="12" spans="2:21" x14ac:dyDescent="0.35">
      <c r="B12" s="3" t="s">
        <v>27</v>
      </c>
      <c r="C12" s="4">
        <f t="shared" si="1"/>
        <v>0.32821167154371211</v>
      </c>
      <c r="D12" s="4">
        <f t="shared" si="1"/>
        <v>4.9043123334117896E-3</v>
      </c>
      <c r="E12" s="4">
        <f t="shared" si="1"/>
        <v>4.9043123334117896E-3</v>
      </c>
      <c r="F12" s="4">
        <f t="shared" si="1"/>
        <v>4.9043123334117896E-3</v>
      </c>
      <c r="G12" s="4">
        <f t="shared" si="1"/>
        <v>4.9043123334117896E-3</v>
      </c>
      <c r="H12" s="4">
        <f t="shared" si="1"/>
        <v>4.9043123334117896E-3</v>
      </c>
      <c r="I12" s="4">
        <f t="shared" si="1"/>
        <v>4.9043123334117896E-3</v>
      </c>
      <c r="J12" s="4">
        <f t="shared" si="1"/>
        <v>4.9043123334117896E-3</v>
      </c>
      <c r="K12" s="4">
        <f t="shared" si="1"/>
        <v>4.9043123334117896E-3</v>
      </c>
      <c r="L12" s="4">
        <f t="shared" si="1"/>
        <v>4.9043123334117896E-3</v>
      </c>
      <c r="M12" s="4">
        <f t="shared" si="1"/>
        <v>4.9043123334117896E-3</v>
      </c>
      <c r="N12" s="4">
        <f t="shared" si="1"/>
        <v>5.6371406131169997E-2</v>
      </c>
      <c r="O12" s="4">
        <f t="shared" si="3"/>
        <v>6.4794719690999994E-2</v>
      </c>
      <c r="P12" s="4">
        <f>IF(AND(P11=0,O11&lt;&gt;0),$C$2,P11*(1-$C$2))</f>
        <v>7.4476689299999996E-2</v>
      </c>
      <c r="Q12" s="4">
        <f>IF(AND(Q11=0,P11&lt;&gt;0),$C$2,Q11*(1-$C$2))</f>
        <v>8.5605390000000003E-2</v>
      </c>
      <c r="R12" s="4">
        <f>IF(AND(R11=0,Q11&lt;&gt;0),$C$2,R11*(1-$C$2))</f>
        <v>9.8396999999999998E-2</v>
      </c>
      <c r="S12" s="4">
        <f>IF(AND(S11=0,R11&lt;&gt;0),$C$2,S11*(1-$C$2))</f>
        <v>0.11310000000000001</v>
      </c>
      <c r="T12" s="4">
        <f>IF(AND(T11=0,S11&lt;&gt;0),$C$2,T11*(1-$C$2))</f>
        <v>0.13</v>
      </c>
      <c r="U12" s="7">
        <f t="shared" si="2"/>
        <v>0.99999999999999967</v>
      </c>
    </row>
    <row r="13" spans="2:21" x14ac:dyDescent="0.35">
      <c r="U13" s="2"/>
    </row>
    <row r="16" spans="2:21" ht="14.5" customHeight="1" x14ac:dyDescent="0.35">
      <c r="C16" s="12" t="s">
        <v>29</v>
      </c>
      <c r="D16" s="12"/>
      <c r="E16" s="12"/>
      <c r="F16" s="12"/>
      <c r="G16" s="12"/>
      <c r="H16" s="12"/>
      <c r="I16" s="12"/>
      <c r="J16" s="12"/>
      <c r="K16" s="12"/>
      <c r="L16" s="12"/>
      <c r="M16" s="12"/>
      <c r="N16" s="12"/>
      <c r="O16" s="12"/>
      <c r="P16" s="12"/>
      <c r="Q16" s="12"/>
      <c r="R16" s="12"/>
      <c r="S16" s="12"/>
      <c r="T16" s="12"/>
    </row>
    <row r="17" spans="3:20" x14ac:dyDescent="0.35">
      <c r="C17" s="12"/>
      <c r="D17" s="12"/>
      <c r="E17" s="12"/>
      <c r="F17" s="12"/>
      <c r="G17" s="12"/>
      <c r="H17" s="12"/>
      <c r="I17" s="12"/>
      <c r="J17" s="12"/>
      <c r="K17" s="12"/>
      <c r="L17" s="12"/>
      <c r="M17" s="12"/>
      <c r="N17" s="12"/>
      <c r="O17" s="12"/>
      <c r="P17" s="12"/>
      <c r="Q17" s="12"/>
      <c r="R17" s="12"/>
      <c r="S17" s="12"/>
      <c r="T17" s="12"/>
    </row>
    <row r="18" spans="3:20" x14ac:dyDescent="0.35">
      <c r="C18" s="12"/>
      <c r="D18" s="12"/>
      <c r="E18" s="12"/>
      <c r="F18" s="12"/>
      <c r="G18" s="12"/>
      <c r="H18" s="12"/>
      <c r="I18" s="12"/>
      <c r="J18" s="12"/>
      <c r="K18" s="12"/>
      <c r="L18" s="12"/>
      <c r="M18" s="12"/>
      <c r="N18" s="12"/>
      <c r="O18" s="12"/>
      <c r="P18" s="12"/>
      <c r="Q18" s="12"/>
      <c r="R18" s="12"/>
      <c r="S18" s="12"/>
      <c r="T18" s="12"/>
    </row>
    <row r="19" spans="3:20" x14ac:dyDescent="0.35">
      <c r="C19" s="12"/>
      <c r="D19" s="12"/>
      <c r="E19" s="12"/>
      <c r="F19" s="12"/>
      <c r="G19" s="12"/>
      <c r="H19" s="12"/>
      <c r="I19" s="12"/>
      <c r="J19" s="12"/>
      <c r="K19" s="12"/>
      <c r="L19" s="12"/>
      <c r="M19" s="12"/>
      <c r="N19" s="12"/>
      <c r="O19" s="12"/>
      <c r="P19" s="12"/>
      <c r="Q19" s="12"/>
      <c r="R19" s="12"/>
      <c r="S19" s="12"/>
      <c r="T19" s="12"/>
    </row>
    <row r="20" spans="3:20" x14ac:dyDescent="0.35">
      <c r="C20" s="12" t="s">
        <v>30</v>
      </c>
      <c r="D20" s="12"/>
      <c r="E20" s="12"/>
      <c r="F20" s="12"/>
      <c r="G20" s="12"/>
      <c r="H20" s="12"/>
      <c r="I20" s="12"/>
      <c r="J20" s="12"/>
      <c r="K20" s="12"/>
      <c r="L20" s="12"/>
      <c r="M20" s="12"/>
      <c r="N20" s="12"/>
      <c r="O20" s="12"/>
      <c r="P20" s="12"/>
      <c r="Q20" s="12"/>
      <c r="R20" s="12"/>
      <c r="S20" s="12"/>
      <c r="T20" s="12"/>
    </row>
    <row r="21" spans="3:20" x14ac:dyDescent="0.35">
      <c r="C21" s="12"/>
      <c r="D21" s="12"/>
      <c r="E21" s="12"/>
      <c r="F21" s="12"/>
      <c r="G21" s="12"/>
      <c r="H21" s="12"/>
      <c r="I21" s="12"/>
      <c r="J21" s="12"/>
      <c r="K21" s="12"/>
      <c r="L21" s="12"/>
      <c r="M21" s="12"/>
      <c r="N21" s="12"/>
      <c r="O21" s="12"/>
      <c r="P21" s="12"/>
      <c r="Q21" s="12"/>
      <c r="R21" s="12"/>
      <c r="S21" s="12"/>
      <c r="T21" s="12"/>
    </row>
    <row r="22" spans="3:20" x14ac:dyDescent="0.35">
      <c r="C22" s="12"/>
      <c r="D22" s="12"/>
      <c r="E22" s="12"/>
      <c r="F22" s="12"/>
      <c r="G22" s="12"/>
      <c r="H22" s="12"/>
      <c r="I22" s="12"/>
      <c r="J22" s="12"/>
      <c r="K22" s="12"/>
      <c r="L22" s="12"/>
      <c r="M22" s="12"/>
      <c r="N22" s="12"/>
      <c r="O22" s="12"/>
      <c r="P22" s="12"/>
      <c r="Q22" s="12"/>
      <c r="R22" s="12"/>
      <c r="S22" s="12"/>
      <c r="T22" s="12"/>
    </row>
    <row r="23" spans="3:20" x14ac:dyDescent="0.35">
      <c r="C23" s="12"/>
      <c r="D23" s="12"/>
      <c r="E23" s="12"/>
      <c r="F23" s="12"/>
      <c r="G23" s="12"/>
      <c r="H23" s="12"/>
      <c r="I23" s="12"/>
      <c r="J23" s="12"/>
      <c r="K23" s="12"/>
      <c r="L23" s="12"/>
      <c r="M23" s="12"/>
      <c r="N23" s="12"/>
      <c r="O23" s="12"/>
      <c r="P23" s="12"/>
      <c r="Q23" s="12"/>
      <c r="R23" s="12"/>
      <c r="S23" s="12"/>
      <c r="T23" s="12"/>
    </row>
  </sheetData>
  <mergeCells count="2">
    <mergeCell ref="C16:T19"/>
    <mergeCell ref="C20:T23"/>
  </mergeCells>
  <phoneticPr fontId="3" type="noConversion"/>
  <conditionalFormatting sqref="C5:T12">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67715-B7CC-4818-96E2-F5C4CA28360F}">
  <sheetPr>
    <tabColor rgb="FF00B050"/>
  </sheetPr>
  <dimension ref="A1:AI49"/>
  <sheetViews>
    <sheetView topLeftCell="C15" zoomScale="90" zoomScaleNormal="90" workbookViewId="0">
      <selection activeCell="T30" sqref="T30"/>
    </sheetView>
  </sheetViews>
  <sheetFormatPr defaultRowHeight="14.5" x14ac:dyDescent="0.35"/>
  <cols>
    <col min="2" max="2" width="8.7265625" style="8"/>
  </cols>
  <sheetData>
    <row r="1" spans="1:26" x14ac:dyDescent="0.35">
      <c r="J1" s="14" t="s">
        <v>31</v>
      </c>
      <c r="K1" s="14"/>
      <c r="L1" s="14"/>
      <c r="M1" s="14"/>
      <c r="N1" s="14"/>
      <c r="O1" s="14"/>
      <c r="P1" s="14"/>
      <c r="Q1" s="14"/>
      <c r="R1" s="14"/>
      <c r="S1" s="14"/>
      <c r="T1" s="14"/>
      <c r="U1" s="14"/>
      <c r="V1" s="14"/>
      <c r="W1" s="14"/>
      <c r="X1" s="14"/>
      <c r="Y1" s="14"/>
      <c r="Z1" s="14"/>
    </row>
    <row r="3" spans="1:26" x14ac:dyDescent="0.35">
      <c r="A3" s="9"/>
      <c r="B3" s="10" t="s">
        <v>32</v>
      </c>
      <c r="I3" s="11" t="s">
        <v>33</v>
      </c>
      <c r="P3" s="11" t="s">
        <v>34</v>
      </c>
      <c r="V3" s="11" t="s">
        <v>35</v>
      </c>
    </row>
    <row r="4" spans="1:26" s="11" customFormat="1" x14ac:dyDescent="0.35">
      <c r="B4" s="8" t="s">
        <v>36</v>
      </c>
      <c r="C4" s="11" t="s">
        <v>37</v>
      </c>
      <c r="D4" s="11" t="s">
        <v>38</v>
      </c>
      <c r="E4" s="11" t="s">
        <v>39</v>
      </c>
      <c r="I4" s="11" t="s">
        <v>36</v>
      </c>
      <c r="J4" s="11" t="s">
        <v>37</v>
      </c>
      <c r="K4" s="11" t="s">
        <v>38</v>
      </c>
      <c r="L4" s="11" t="s">
        <v>39</v>
      </c>
      <c r="P4" s="11" t="s">
        <v>36</v>
      </c>
      <c r="Q4" s="11" t="s">
        <v>37</v>
      </c>
      <c r="R4" s="11" t="s">
        <v>38</v>
      </c>
      <c r="S4" s="11" t="s">
        <v>39</v>
      </c>
      <c r="V4" s="11" t="s">
        <v>36</v>
      </c>
      <c r="W4" s="11" t="s">
        <v>37</v>
      </c>
      <c r="X4" s="11" t="s">
        <v>38</v>
      </c>
      <c r="Y4" s="11" t="s">
        <v>39</v>
      </c>
    </row>
    <row r="5" spans="1:26" x14ac:dyDescent="0.35">
      <c r="B5" s="8">
        <v>2024</v>
      </c>
      <c r="C5">
        <v>16.399232671127319</v>
      </c>
      <c r="D5">
        <v>16.284326387401688</v>
      </c>
      <c r="E5">
        <v>16.051092486597597</v>
      </c>
      <c r="I5" s="11">
        <v>2024</v>
      </c>
      <c r="J5">
        <v>13.715261275995452</v>
      </c>
      <c r="K5">
        <v>12.83136678579829</v>
      </c>
      <c r="L5">
        <v>11.037259856536041</v>
      </c>
      <c r="P5" s="11">
        <v>2024</v>
      </c>
      <c r="Q5">
        <v>16.544228826956285</v>
      </c>
      <c r="R5">
        <v>16.470865584269919</v>
      </c>
      <c r="S5">
        <v>16.321954709141153</v>
      </c>
      <c r="V5" s="11">
        <v>2024</v>
      </c>
      <c r="W5">
        <v>16.163228289831242</v>
      </c>
      <c r="X5">
        <v>15.980704077605527</v>
      </c>
      <c r="Y5">
        <v>15.610220996712872</v>
      </c>
    </row>
    <row r="6" spans="1:26" x14ac:dyDescent="0.35">
      <c r="B6" s="8">
        <v>2025</v>
      </c>
      <c r="C6">
        <v>15.863088857097507</v>
      </c>
      <c r="D6">
        <v>15.644933537415088</v>
      </c>
      <c r="E6">
        <v>15.431510137055248</v>
      </c>
      <c r="I6" s="11">
        <v>2025</v>
      </c>
      <c r="J6">
        <v>5.4395712456670342</v>
      </c>
      <c r="K6">
        <v>5.4395712456670342</v>
      </c>
      <c r="L6">
        <v>5.4395712456670342</v>
      </c>
      <c r="P6" s="11">
        <v>2025</v>
      </c>
      <c r="Q6">
        <v>16.503863887393173</v>
      </c>
      <c r="R6">
        <v>16.360953441010324</v>
      </c>
      <c r="S6">
        <v>16.21732949384155</v>
      </c>
      <c r="V6" s="11">
        <v>2025</v>
      </c>
      <c r="W6">
        <v>14.850781430466304</v>
      </c>
      <c r="X6">
        <v>14.518936417010654</v>
      </c>
      <c r="Y6">
        <v>14.209731481729373</v>
      </c>
    </row>
    <row r="7" spans="1:26" x14ac:dyDescent="0.35">
      <c r="B7" s="8">
        <v>2026</v>
      </c>
      <c r="C7">
        <v>15.389746724153369</v>
      </c>
      <c r="D7">
        <v>15.195586313571377</v>
      </c>
      <c r="E7">
        <v>15.005637358386624</v>
      </c>
      <c r="I7" s="11">
        <v>2026</v>
      </c>
      <c r="J7">
        <v>9.7803031503580389</v>
      </c>
      <c r="K7">
        <v>9.7803031503580389</v>
      </c>
      <c r="L7">
        <v>9.7803031503580353</v>
      </c>
      <c r="P7" s="11">
        <v>2026</v>
      </c>
      <c r="Q7">
        <v>16.293890901817107</v>
      </c>
      <c r="R7">
        <v>16.159827902049084</v>
      </c>
      <c r="S7">
        <v>16.025095573634218</v>
      </c>
      <c r="V7" s="11">
        <v>2026</v>
      </c>
      <c r="W7">
        <v>14.074761511344395</v>
      </c>
      <c r="X7">
        <v>13.805386163364009</v>
      </c>
      <c r="Y7">
        <v>13.55438890964219</v>
      </c>
    </row>
    <row r="8" spans="1:26" x14ac:dyDescent="0.35">
      <c r="B8" s="8">
        <v>2027</v>
      </c>
      <c r="C8">
        <v>20.845935923734977</v>
      </c>
      <c r="D8">
        <v>20.55691943133229</v>
      </c>
      <c r="E8">
        <v>18.457028245522771</v>
      </c>
      <c r="I8" s="11">
        <v>2027</v>
      </c>
      <c r="J8">
        <v>52.429411880744325</v>
      </c>
      <c r="K8">
        <v>52.429411880744325</v>
      </c>
      <c r="L8">
        <v>37.95693529493839</v>
      </c>
      <c r="P8" s="11">
        <v>2027</v>
      </c>
      <c r="Q8">
        <v>19.86863418028889</v>
      </c>
      <c r="R8">
        <v>19.668628869935535</v>
      </c>
      <c r="S8">
        <v>18.309419861000528</v>
      </c>
      <c r="V8" s="11">
        <v>2027</v>
      </c>
      <c r="W8">
        <v>22.750659952464677</v>
      </c>
      <c r="X8">
        <v>22.347560146901905</v>
      </c>
      <c r="Y8">
        <v>19.076946325058056</v>
      </c>
    </row>
    <row r="9" spans="1:26" x14ac:dyDescent="0.35">
      <c r="B9" s="8">
        <v>2028</v>
      </c>
      <c r="C9">
        <v>22.924274472036203</v>
      </c>
      <c r="D9">
        <v>22.54806195537045</v>
      </c>
      <c r="E9">
        <v>18.939530844903768</v>
      </c>
      <c r="I9" s="11">
        <v>2028</v>
      </c>
      <c r="J9">
        <v>31.642993875209854</v>
      </c>
      <c r="K9">
        <v>31.642993875209854</v>
      </c>
      <c r="L9">
        <v>18.615203056903592</v>
      </c>
      <c r="P9" s="11">
        <v>2028</v>
      </c>
      <c r="Q9">
        <v>21.442700035402098</v>
      </c>
      <c r="R9">
        <v>21.179063805914545</v>
      </c>
      <c r="S9">
        <v>18.793169961773533</v>
      </c>
      <c r="V9" s="11">
        <v>2028</v>
      </c>
      <c r="W9">
        <v>25.389804405229992</v>
      </c>
      <c r="X9">
        <v>24.87374402293424</v>
      </c>
      <c r="Y9">
        <v>19.456136351032665</v>
      </c>
    </row>
    <row r="10" spans="1:26" x14ac:dyDescent="0.35">
      <c r="B10" s="8">
        <v>2030</v>
      </c>
      <c r="C10">
        <v>28.752736802797617</v>
      </c>
      <c r="D10">
        <v>28.2812698862217</v>
      </c>
      <c r="E10">
        <v>25.033911652081635</v>
      </c>
      <c r="I10" s="11">
        <v>2030</v>
      </c>
      <c r="J10">
        <v>56.166968608813882</v>
      </c>
      <c r="K10">
        <v>56.166968608813882</v>
      </c>
      <c r="L10">
        <v>56.540351295402026</v>
      </c>
      <c r="P10" s="11">
        <v>2030</v>
      </c>
      <c r="Q10">
        <v>25.637720775490202</v>
      </c>
      <c r="R10">
        <v>25.302264812223296</v>
      </c>
      <c r="S10">
        <v>23.036199179345722</v>
      </c>
      <c r="V10" s="11">
        <v>2030</v>
      </c>
      <c r="W10">
        <v>33.555069388826176</v>
      </c>
      <c r="X10">
        <v>32.922169516726754</v>
      </c>
      <c r="Y10">
        <v>28.486674340607834</v>
      </c>
    </row>
    <row r="28" spans="3:35" x14ac:dyDescent="0.35">
      <c r="V28" s="12" t="s">
        <v>40</v>
      </c>
      <c r="W28" s="12"/>
      <c r="X28" s="12"/>
      <c r="Y28" s="12"/>
      <c r="Z28" s="12"/>
      <c r="AA28" s="12"/>
      <c r="AB28" s="12"/>
      <c r="AC28" s="12"/>
      <c r="AD28" s="12"/>
      <c r="AE28" s="12"/>
      <c r="AF28" s="12"/>
      <c r="AG28" s="12"/>
      <c r="AH28" s="12"/>
      <c r="AI28" s="12"/>
    </row>
    <row r="29" spans="3:35" x14ac:dyDescent="0.35">
      <c r="V29" s="12"/>
      <c r="W29" s="12"/>
      <c r="X29" s="12"/>
      <c r="Y29" s="12"/>
      <c r="Z29" s="12"/>
      <c r="AA29" s="12"/>
      <c r="AB29" s="12"/>
      <c r="AC29" s="12"/>
      <c r="AD29" s="12"/>
      <c r="AE29" s="12"/>
      <c r="AF29" s="12"/>
      <c r="AG29" s="12"/>
      <c r="AH29" s="12"/>
      <c r="AI29" s="12"/>
    </row>
    <row r="30" spans="3:35" x14ac:dyDescent="0.35">
      <c r="D30">
        <v>8.1299999999999997E-2</v>
      </c>
      <c r="E30">
        <v>0.13</v>
      </c>
      <c r="F30">
        <v>0.20599999999999999</v>
      </c>
      <c r="G30">
        <v>1</v>
      </c>
      <c r="V30" s="12"/>
      <c r="W30" s="12"/>
      <c r="X30" s="12"/>
      <c r="Y30" s="12"/>
      <c r="Z30" s="12"/>
      <c r="AA30" s="12"/>
      <c r="AB30" s="12"/>
      <c r="AC30" s="12"/>
      <c r="AD30" s="12"/>
      <c r="AE30" s="12"/>
      <c r="AF30" s="12"/>
      <c r="AG30" s="12"/>
      <c r="AH30" s="12"/>
      <c r="AI30" s="12"/>
    </row>
    <row r="31" spans="3:35" x14ac:dyDescent="0.35">
      <c r="C31" s="8">
        <v>2024</v>
      </c>
      <c r="D31">
        <v>16.470865584269919</v>
      </c>
      <c r="E31">
        <v>16.284326387401688</v>
      </c>
      <c r="F31">
        <v>15.980704077605527</v>
      </c>
      <c r="G31">
        <v>12.83136678579829</v>
      </c>
      <c r="V31" s="12"/>
      <c r="W31" s="12"/>
      <c r="X31" s="12"/>
      <c r="Y31" s="12"/>
      <c r="Z31" s="12"/>
      <c r="AA31" s="12"/>
      <c r="AB31" s="12"/>
      <c r="AC31" s="12"/>
      <c r="AD31" s="12"/>
      <c r="AE31" s="12"/>
      <c r="AF31" s="12"/>
      <c r="AG31" s="12"/>
      <c r="AH31" s="12"/>
      <c r="AI31" s="12"/>
    </row>
    <row r="32" spans="3:35" x14ac:dyDescent="0.35">
      <c r="C32" s="8">
        <v>2025</v>
      </c>
      <c r="D32">
        <v>16.360953441010324</v>
      </c>
      <c r="E32">
        <v>15.644933537415088</v>
      </c>
      <c r="F32">
        <v>14.518936417010654</v>
      </c>
      <c r="G32">
        <v>5.4395712456670342</v>
      </c>
    </row>
    <row r="33" spans="3:35" x14ac:dyDescent="0.35">
      <c r="C33" s="8">
        <v>2026</v>
      </c>
      <c r="D33">
        <v>16.159827902049084</v>
      </c>
      <c r="E33">
        <v>15.195586313571377</v>
      </c>
      <c r="F33">
        <v>13.805386163364009</v>
      </c>
      <c r="G33">
        <v>9.7803031503580389</v>
      </c>
      <c r="V33" t="s">
        <v>41</v>
      </c>
    </row>
    <row r="34" spans="3:35" x14ac:dyDescent="0.35">
      <c r="C34" s="8">
        <v>2027</v>
      </c>
      <c r="D34">
        <v>19.668628869935535</v>
      </c>
      <c r="E34">
        <v>20.55691943133229</v>
      </c>
      <c r="F34">
        <v>22.347560146901905</v>
      </c>
      <c r="G34">
        <v>52.429411880744325</v>
      </c>
      <c r="V34" t="s">
        <v>42</v>
      </c>
    </row>
    <row r="35" spans="3:35" x14ac:dyDescent="0.35">
      <c r="C35" s="8">
        <v>2028</v>
      </c>
      <c r="D35">
        <v>21.179063805914545</v>
      </c>
      <c r="E35">
        <v>22.54806195537045</v>
      </c>
      <c r="F35">
        <v>24.87374402293424</v>
      </c>
      <c r="G35">
        <v>31.642993875209854</v>
      </c>
      <c r="V35" t="s">
        <v>43</v>
      </c>
    </row>
    <row r="36" spans="3:35" x14ac:dyDescent="0.35">
      <c r="C36" s="8">
        <v>2030</v>
      </c>
      <c r="D36">
        <v>25.302264812223296</v>
      </c>
      <c r="E36">
        <v>28.2812698862217</v>
      </c>
      <c r="F36">
        <v>32.922169516726754</v>
      </c>
      <c r="G36">
        <v>56.166968608813882</v>
      </c>
      <c r="V36" t="s">
        <v>44</v>
      </c>
    </row>
    <row r="37" spans="3:35" x14ac:dyDescent="0.35">
      <c r="V37" t="s">
        <v>45</v>
      </c>
    </row>
    <row r="39" spans="3:35" x14ac:dyDescent="0.35">
      <c r="V39" s="12" t="s">
        <v>46</v>
      </c>
      <c r="W39" s="12"/>
      <c r="X39" s="12"/>
      <c r="Y39" s="12"/>
      <c r="Z39" s="12"/>
      <c r="AA39" s="12"/>
      <c r="AB39" s="12"/>
      <c r="AC39" s="12"/>
      <c r="AD39" s="12"/>
      <c r="AE39" s="12"/>
      <c r="AF39" s="12"/>
      <c r="AG39" s="12"/>
      <c r="AH39" s="12"/>
      <c r="AI39" s="12"/>
    </row>
    <row r="40" spans="3:35" x14ac:dyDescent="0.35">
      <c r="V40" s="12"/>
      <c r="W40" s="12"/>
      <c r="X40" s="12"/>
      <c r="Y40" s="12"/>
      <c r="Z40" s="12"/>
      <c r="AA40" s="12"/>
      <c r="AB40" s="12"/>
      <c r="AC40" s="12"/>
      <c r="AD40" s="12"/>
      <c r="AE40" s="12"/>
      <c r="AF40" s="12"/>
      <c r="AG40" s="12"/>
      <c r="AH40" s="12"/>
      <c r="AI40" s="12"/>
    </row>
    <row r="41" spans="3:35" x14ac:dyDescent="0.35">
      <c r="V41" s="12"/>
      <c r="W41" s="12"/>
      <c r="X41" s="12"/>
      <c r="Y41" s="12"/>
      <c r="Z41" s="12"/>
      <c r="AA41" s="12"/>
      <c r="AB41" s="12"/>
      <c r="AC41" s="12"/>
      <c r="AD41" s="12"/>
      <c r="AE41" s="12"/>
      <c r="AF41" s="12"/>
      <c r="AG41" s="12"/>
      <c r="AH41" s="12"/>
      <c r="AI41" s="12"/>
    </row>
    <row r="43" spans="3:35" x14ac:dyDescent="0.35">
      <c r="V43" s="13" t="s">
        <v>47</v>
      </c>
      <c r="W43" s="13"/>
      <c r="X43" s="13"/>
      <c r="Y43" s="13"/>
      <c r="Z43" s="13"/>
      <c r="AA43" s="13"/>
      <c r="AB43" s="13"/>
      <c r="AC43" s="13"/>
      <c r="AD43" s="13"/>
      <c r="AE43" s="13"/>
      <c r="AF43" s="13"/>
      <c r="AG43" s="13"/>
      <c r="AH43" s="13"/>
      <c r="AI43" s="13"/>
    </row>
    <row r="44" spans="3:35" x14ac:dyDescent="0.35">
      <c r="V44" s="13"/>
      <c r="W44" s="13"/>
      <c r="X44" s="13"/>
      <c r="Y44" s="13"/>
      <c r="Z44" s="13"/>
      <c r="AA44" s="13"/>
      <c r="AB44" s="13"/>
      <c r="AC44" s="13"/>
      <c r="AD44" s="13"/>
      <c r="AE44" s="13"/>
      <c r="AF44" s="13"/>
      <c r="AG44" s="13"/>
      <c r="AH44" s="13"/>
      <c r="AI44" s="13"/>
    </row>
    <row r="45" spans="3:35" x14ac:dyDescent="0.35">
      <c r="V45" s="13"/>
      <c r="W45" s="13"/>
      <c r="X45" s="13"/>
      <c r="Y45" s="13"/>
      <c r="Z45" s="13"/>
      <c r="AA45" s="13"/>
      <c r="AB45" s="13"/>
      <c r="AC45" s="13"/>
      <c r="AD45" s="13"/>
      <c r="AE45" s="13"/>
      <c r="AF45" s="13"/>
      <c r="AG45" s="13"/>
      <c r="AH45" s="13"/>
      <c r="AI45" s="13"/>
    </row>
    <row r="47" spans="3:35" x14ac:dyDescent="0.35">
      <c r="V47" s="12" t="s">
        <v>48</v>
      </c>
      <c r="W47" s="12"/>
      <c r="X47" s="12"/>
      <c r="Y47" s="12"/>
      <c r="Z47" s="12"/>
      <c r="AA47" s="12"/>
      <c r="AB47" s="12"/>
      <c r="AC47" s="12"/>
      <c r="AD47" s="12"/>
      <c r="AE47" s="12"/>
      <c r="AF47" s="12"/>
      <c r="AG47" s="12"/>
      <c r="AH47" s="12"/>
      <c r="AI47" s="12"/>
    </row>
    <row r="48" spans="3:35" x14ac:dyDescent="0.35">
      <c r="V48" s="12"/>
      <c r="W48" s="12"/>
      <c r="X48" s="12"/>
      <c r="Y48" s="12"/>
      <c r="Z48" s="12"/>
      <c r="AA48" s="12"/>
      <c r="AB48" s="12"/>
      <c r="AC48" s="12"/>
      <c r="AD48" s="12"/>
      <c r="AE48" s="12"/>
      <c r="AF48" s="12"/>
      <c r="AG48" s="12"/>
      <c r="AH48" s="12"/>
      <c r="AI48" s="12"/>
    </row>
    <row r="49" spans="22:35" x14ac:dyDescent="0.35">
      <c r="V49" s="12"/>
      <c r="W49" s="12"/>
      <c r="X49" s="12"/>
      <c r="Y49" s="12"/>
      <c r="Z49" s="12"/>
      <c r="AA49" s="12"/>
      <c r="AB49" s="12"/>
      <c r="AC49" s="12"/>
      <c r="AD49" s="12"/>
      <c r="AE49" s="12"/>
      <c r="AF49" s="12"/>
      <c r="AG49" s="12"/>
      <c r="AH49" s="12"/>
      <c r="AI49" s="12"/>
    </row>
  </sheetData>
  <mergeCells count="5">
    <mergeCell ref="V43:AI45"/>
    <mergeCell ref="V47:AI49"/>
    <mergeCell ref="J1:Z1"/>
    <mergeCell ref="V28:AI31"/>
    <mergeCell ref="V39:AI4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6190-5178-44E7-B7C7-9285C1C90C5B}">
  <dimension ref="A1:F35"/>
  <sheetViews>
    <sheetView tabSelected="1" workbookViewId="0">
      <selection activeCell="F23" sqref="F23"/>
    </sheetView>
  </sheetViews>
  <sheetFormatPr defaultRowHeight="14.5" x14ac:dyDescent="0.35"/>
  <cols>
    <col min="2" max="2" width="26.54296875" customWidth="1"/>
    <col min="3" max="3" width="22.81640625" customWidth="1"/>
  </cols>
  <sheetData>
    <row r="1" spans="1:6" ht="23.5" x14ac:dyDescent="0.55000000000000004">
      <c r="B1" s="18" t="s">
        <v>59</v>
      </c>
    </row>
    <row r="2" spans="1:6" x14ac:dyDescent="0.35">
      <c r="B2" s="17" t="s">
        <v>58</v>
      </c>
    </row>
    <row r="3" spans="1:6" x14ac:dyDescent="0.35">
      <c r="B3" s="17" t="s">
        <v>57</v>
      </c>
    </row>
    <row r="4" spans="1:6" x14ac:dyDescent="0.35">
      <c r="B4" s="17" t="s">
        <v>56</v>
      </c>
    </row>
    <row r="5" spans="1:6" x14ac:dyDescent="0.35">
      <c r="B5" s="17" t="s">
        <v>55</v>
      </c>
    </row>
    <row r="6" spans="1:6" x14ac:dyDescent="0.35">
      <c r="B6" s="17" t="s">
        <v>54</v>
      </c>
    </row>
    <row r="7" spans="1:6" x14ac:dyDescent="0.35">
      <c r="B7" s="17" t="s">
        <v>53</v>
      </c>
    </row>
    <row r="8" spans="1:6" x14ac:dyDescent="0.35">
      <c r="B8" s="17" t="s">
        <v>52</v>
      </c>
    </row>
    <row r="9" spans="1:6" ht="58" x14ac:dyDescent="0.35">
      <c r="A9" t="s">
        <v>51</v>
      </c>
      <c r="B9" s="16" t="s">
        <v>50</v>
      </c>
      <c r="C9" s="16" t="s">
        <v>49</v>
      </c>
      <c r="D9" s="16"/>
      <c r="E9" s="16"/>
      <c r="F9" s="16"/>
    </row>
    <row r="10" spans="1:6" x14ac:dyDescent="0.35">
      <c r="A10">
        <v>0</v>
      </c>
      <c r="B10" s="15">
        <v>1</v>
      </c>
      <c r="C10" s="15">
        <f>1-B10</f>
        <v>0</v>
      </c>
    </row>
    <row r="11" spans="1:6" x14ac:dyDescent="0.35">
      <c r="A11">
        <f>A10+1</f>
        <v>1</v>
      </c>
      <c r="B11" s="15">
        <f>B10*0.87</f>
        <v>0.87</v>
      </c>
      <c r="C11" s="15">
        <f>1-B11</f>
        <v>0.13</v>
      </c>
    </row>
    <row r="12" spans="1:6" x14ac:dyDescent="0.35">
      <c r="A12">
        <f>A11+1</f>
        <v>2</v>
      </c>
      <c r="B12" s="15">
        <f>B11*0.87</f>
        <v>0.75690000000000002</v>
      </c>
      <c r="C12" s="15">
        <f>1-B12</f>
        <v>0.24309999999999998</v>
      </c>
    </row>
    <row r="13" spans="1:6" x14ac:dyDescent="0.35">
      <c r="A13">
        <f>A12+1</f>
        <v>3</v>
      </c>
      <c r="B13" s="15">
        <f>B12*0.87</f>
        <v>0.65850300000000006</v>
      </c>
      <c r="C13" s="15">
        <f>1-B13</f>
        <v>0.34149699999999994</v>
      </c>
    </row>
    <row r="14" spans="1:6" x14ac:dyDescent="0.35">
      <c r="A14">
        <f>A13+1</f>
        <v>4</v>
      </c>
      <c r="B14" s="15">
        <f>B13*0.87</f>
        <v>0.57289761000000006</v>
      </c>
      <c r="C14" s="15">
        <f>1-B14</f>
        <v>0.42710238999999994</v>
      </c>
    </row>
    <row r="15" spans="1:6" x14ac:dyDescent="0.35">
      <c r="A15">
        <f>A14+1</f>
        <v>5</v>
      </c>
      <c r="B15" s="15">
        <f>B14*0.87</f>
        <v>0.49842092070000005</v>
      </c>
      <c r="C15" s="15">
        <f>1-B15</f>
        <v>0.5015790792999999</v>
      </c>
    </row>
    <row r="16" spans="1:6" x14ac:dyDescent="0.35">
      <c r="A16">
        <f>A15+1</f>
        <v>6</v>
      </c>
      <c r="B16" s="15">
        <f>B15*0.87</f>
        <v>0.43362620100900001</v>
      </c>
      <c r="C16" s="15">
        <f>1-B16</f>
        <v>0.56637379899100004</v>
      </c>
    </row>
    <row r="17" spans="1:3" x14ac:dyDescent="0.35">
      <c r="A17">
        <f>A16+1</f>
        <v>7</v>
      </c>
      <c r="B17" s="15">
        <f>B16*0.87</f>
        <v>0.37725479487783004</v>
      </c>
      <c r="C17" s="15">
        <f>1-B17</f>
        <v>0.62274520512217002</v>
      </c>
    </row>
    <row r="18" spans="1:3" x14ac:dyDescent="0.35">
      <c r="A18">
        <f>A17+1</f>
        <v>8</v>
      </c>
      <c r="B18" s="15">
        <f>B17*0.87</f>
        <v>0.32821167154371211</v>
      </c>
      <c r="C18" s="15">
        <f>1-B18</f>
        <v>0.67178832845628789</v>
      </c>
    </row>
    <row r="19" spans="1:3" x14ac:dyDescent="0.35">
      <c r="A19">
        <f>A18+1</f>
        <v>9</v>
      </c>
      <c r="B19" s="15">
        <f>B18*0.87</f>
        <v>0.28554415424302954</v>
      </c>
      <c r="C19" s="15">
        <f>1-B19</f>
        <v>0.71445584575697052</v>
      </c>
    </row>
    <row r="20" spans="1:3" x14ac:dyDescent="0.35">
      <c r="A20">
        <f>A19+1</f>
        <v>10</v>
      </c>
      <c r="B20" s="15">
        <f>B19*0.87</f>
        <v>0.24842341419143568</v>
      </c>
      <c r="C20" s="15">
        <f>1-B20</f>
        <v>0.75157658580856435</v>
      </c>
    </row>
    <row r="21" spans="1:3" x14ac:dyDescent="0.35">
      <c r="A21">
        <f>A20+1</f>
        <v>11</v>
      </c>
      <c r="B21" s="15">
        <f>B20*0.87</f>
        <v>0.21612837034654905</v>
      </c>
      <c r="C21" s="15">
        <f>1-B21</f>
        <v>0.78387162965345092</v>
      </c>
    </row>
    <row r="22" spans="1:3" x14ac:dyDescent="0.35">
      <c r="A22">
        <f>A21+1</f>
        <v>12</v>
      </c>
      <c r="B22" s="15">
        <f>B21*0.87</f>
        <v>0.18803168220149769</v>
      </c>
      <c r="C22" s="15">
        <f>1-B22</f>
        <v>0.81196831779850231</v>
      </c>
    </row>
    <row r="23" spans="1:3" x14ac:dyDescent="0.35">
      <c r="A23">
        <f>A22+1</f>
        <v>13</v>
      </c>
      <c r="B23" s="15">
        <f>B22*0.87</f>
        <v>0.16358756351530299</v>
      </c>
      <c r="C23" s="15">
        <f>1-B23</f>
        <v>0.83641243648469699</v>
      </c>
    </row>
    <row r="24" spans="1:3" x14ac:dyDescent="0.35">
      <c r="A24">
        <f>A23+1</f>
        <v>14</v>
      </c>
      <c r="B24" s="15">
        <f>B23*0.87</f>
        <v>0.14232118025831358</v>
      </c>
      <c r="C24" s="15">
        <f>1-B24</f>
        <v>0.85767881974168647</v>
      </c>
    </row>
    <row r="25" spans="1:3" x14ac:dyDescent="0.35">
      <c r="A25">
        <f>A24+1</f>
        <v>15</v>
      </c>
      <c r="B25" s="15">
        <f>B24*0.87</f>
        <v>0.12381942682473282</v>
      </c>
      <c r="C25" s="15">
        <f>1-B25</f>
        <v>0.87618057317526721</v>
      </c>
    </row>
    <row r="26" spans="1:3" x14ac:dyDescent="0.35">
      <c r="A26">
        <f>A25+1</f>
        <v>16</v>
      </c>
      <c r="B26" s="15">
        <f>B25*0.87</f>
        <v>0.10772290133751755</v>
      </c>
      <c r="C26" s="15">
        <f>1-B26</f>
        <v>0.89227709866248239</v>
      </c>
    </row>
    <row r="27" spans="1:3" x14ac:dyDescent="0.35">
      <c r="A27">
        <f>A26+1</f>
        <v>17</v>
      </c>
      <c r="B27" s="15">
        <f>B26*0.87</f>
        <v>9.3718924163640263E-2</v>
      </c>
      <c r="C27" s="15">
        <f>1-B27</f>
        <v>0.90628107583635975</v>
      </c>
    </row>
    <row r="28" spans="1:3" x14ac:dyDescent="0.35">
      <c r="A28">
        <f>A27+1</f>
        <v>18</v>
      </c>
      <c r="B28" s="15">
        <f>B27*0.87</f>
        <v>8.1535464022367027E-2</v>
      </c>
      <c r="C28" s="15">
        <f>1-B28</f>
        <v>0.918464535977633</v>
      </c>
    </row>
    <row r="29" spans="1:3" x14ac:dyDescent="0.35">
      <c r="A29">
        <f>A28+1</f>
        <v>19</v>
      </c>
      <c r="B29" s="15">
        <f>B28*0.87</f>
        <v>7.0935853699459317E-2</v>
      </c>
      <c r="C29" s="15">
        <f>1-B29</f>
        <v>0.92906414630054068</v>
      </c>
    </row>
    <row r="30" spans="1:3" x14ac:dyDescent="0.35">
      <c r="A30">
        <f>A29+1</f>
        <v>20</v>
      </c>
      <c r="B30" s="15">
        <f>B29*0.87</f>
        <v>6.1714192718529605E-2</v>
      </c>
      <c r="C30" s="15">
        <f>1-B30</f>
        <v>0.93828580728147037</v>
      </c>
    </row>
    <row r="31" spans="1:3" x14ac:dyDescent="0.35">
      <c r="A31">
        <f>A30+1</f>
        <v>21</v>
      </c>
      <c r="B31" s="15">
        <f>B30*0.87</f>
        <v>5.3691347665120757E-2</v>
      </c>
      <c r="C31" s="15">
        <f>1-B31</f>
        <v>0.94630865233487926</v>
      </c>
    </row>
    <row r="32" spans="1:3" x14ac:dyDescent="0.35">
      <c r="A32">
        <f>A31+1</f>
        <v>22</v>
      </c>
      <c r="B32" s="15">
        <f>B31*0.87</f>
        <v>4.6711472468655056E-2</v>
      </c>
      <c r="C32" s="15">
        <f>1-B32</f>
        <v>0.95328852753134496</v>
      </c>
    </row>
    <row r="33" spans="1:3" x14ac:dyDescent="0.35">
      <c r="A33">
        <f>A32+1</f>
        <v>23</v>
      </c>
      <c r="B33" s="15">
        <f>B32*0.87</f>
        <v>4.0638981047729901E-2</v>
      </c>
      <c r="C33" s="15">
        <f>1-B33</f>
        <v>0.95936101895227011</v>
      </c>
    </row>
    <row r="34" spans="1:3" x14ac:dyDescent="0.35">
      <c r="A34">
        <f>A33+1</f>
        <v>24</v>
      </c>
      <c r="B34" s="15">
        <f>B33*0.87</f>
        <v>3.5355913511525013E-2</v>
      </c>
      <c r="C34" s="15">
        <f>1-B34</f>
        <v>0.96464408648847499</v>
      </c>
    </row>
    <row r="35" spans="1:3" x14ac:dyDescent="0.35">
      <c r="A35">
        <f>A34+1</f>
        <v>25</v>
      </c>
      <c r="B35" s="15">
        <f>B34*0.87</f>
        <v>3.0759644755026759E-2</v>
      </c>
      <c r="C35" s="15">
        <f>1-B35</f>
        <v>0.96924035524497321</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7" ma:contentTypeDescription="Create a new document." ma:contentTypeScope="" ma:versionID="a9d228084ace73d2d4415d2d903250c8">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8427b9ec3c80439d86e1ec7502415b0c"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D9BA1D-4190-4242-A197-60CC0F2BDAD0}">
  <ds:schemaRefs>
    <ds:schemaRef ds:uri="cadce026-d35b-4a62-a2ee-1436bb44fb55"/>
    <ds:schemaRef ds:uri="http://schemas.microsoft.com/office/2006/documentManagement/types"/>
    <ds:schemaRef ds:uri="f71abe4e-f5ff-49cd-8eff-5f4949acc510"/>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97b6fe81-1556-4112-94ca-31043ca39b71"/>
    <ds:schemaRef ds:uri="http://www.w3.org/XML/1998/namespace"/>
    <ds:schemaRef ds:uri="http://purl.org/dc/dcmitype/"/>
  </ds:schemaRefs>
</ds:datastoreItem>
</file>

<file path=customXml/itemProps2.xml><?xml version="1.0" encoding="utf-8"?>
<ds:datastoreItem xmlns:ds="http://schemas.openxmlformats.org/officeDocument/2006/customXml" ds:itemID="{03A3B281-6549-46BA-A1E6-5A19ADC92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669C22-BB1D-4488-8100-061FAB8919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Weighting</vt:lpstr>
      <vt:lpstr>Smoothing Analysis</vt:lpstr>
      <vt:lpstr>Smoothing illustrated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Jauss, L</dc:creator>
  <cp:keywords/>
  <dc:description/>
  <cp:lastModifiedBy>Claire Huxley (ESO)</cp:lastModifiedBy>
  <cp:revision/>
  <dcterms:created xsi:type="dcterms:W3CDTF">2023-07-05T10:51:59Z</dcterms:created>
  <dcterms:modified xsi:type="dcterms:W3CDTF">2023-09-29T13:17:16Z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